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<sst xmlns="http://schemas.openxmlformats.org/spreadsheetml/2006/main" count="2893" uniqueCount="2083">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</sst>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982</v>
      </c>
      <c r="O6" s="997"/>
      <c r="P6" s="1034">
        <f>OTCHET!F9</f>
        <v>45199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421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421</v>
      </c>
      <c r="Q51" s="1091">
        <f>+ROUND(OTCHET!L205-SUM(OTCHET!L217:L219)+OTCHET!L271+IF(+OR(OTCHET!$F$12=5500,OTCHET!$F$12=5600),0,+OTCHET!L297),0)</f>
        <v>0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421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421</v>
      </c>
      <c r="Q56" s="1197">
        <f>+ROUND(+SUM(Q51:Q55),0)</f>
        <v>0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421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421</v>
      </c>
      <c r="Q77" s="1221">
        <f>+ROUND(Q56+Q63+Q67+Q71+Q75,0)</f>
        <v>0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-421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-421</v>
      </c>
      <c r="Q83" s="1244">
        <f>+ROUND(Q48,0)-ROUND(Q77,0)+ROUND(Q81,0)</f>
        <v>0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421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421</v>
      </c>
      <c r="Q84" s="1252">
        <f>+ROUND(Q101,0)+ROUND(Q120,0)+ROUND(Q127,0)-ROUND(Q132,0)</f>
        <v>0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421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421</v>
      </c>
      <c r="Q123" s="1109">
        <f>+ROUND(OTCHET!L524,0)</f>
        <v>0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421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421</v>
      </c>
      <c r="Q127" s="1231">
        <f>+ROUND(+SUM(Q122:Q126),0)</f>
        <v>0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954</v>
      </c>
      <c r="F11" s="696">
        <f>OTCHET!F9</f>
        <v>45199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421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421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-421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421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421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421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2079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2081</v>
      </c>
      <c r="C9" s="1767"/>
      <c r="D9" s="1768"/>
      <c r="E9" s="115">
        <f>DATE($C$3,1,1)</f>
        <v>44927</v>
      </c>
      <c r="F9" s="116">
        <v>45199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септември</v>
      </c>
      <c r="G10" s="113"/>
      <c r="H10" s="114"/>
      <c r="I10" s="1836" t="s">
        <v>953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947</v>
      </c>
      <c r="F12" s="1570" t="s">
        <v>1380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421</v>
      </c>
      <c r="F205" s="274">
        <f t="shared" si="48"/>
        <v>421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421</v>
      </c>
      <c r="F212" s="321">
        <f t="shared" si="49"/>
        <v>421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1642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1647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1644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1645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899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421</v>
      </c>
      <c r="F301" s="396">
        <f t="shared" si="77"/>
        <v>421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906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910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-421</v>
      </c>
      <c r="F445" s="538">
        <f t="shared" si="99"/>
        <v>-421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421</v>
      </c>
      <c r="F446" s="545">
        <f t="shared" si="100"/>
        <v>421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1940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914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919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920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921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922</v>
      </c>
      <c r="D524" s="1811"/>
      <c r="E524" s="567">
        <f aca="true" t="shared" si="120" ref="E524:L524">SUM(E525:E530)</f>
        <v>421</v>
      </c>
      <c r="F524" s="576">
        <f t="shared" si="120"/>
        <v>421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421</v>
      </c>
      <c r="F527" s="158">
        <v>421</v>
      </c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924</v>
      </c>
      <c r="D535" s="1812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925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926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927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936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941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818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421</v>
      </c>
      <c r="F597" s="652">
        <f t="shared" si="133"/>
        <v>421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862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865</v>
      </c>
      <c r="C604" s="1827"/>
      <c r="D604" s="661" t="s">
        <v>866</v>
      </c>
      <c r="E604" s="662"/>
      <c r="F604" s="663"/>
      <c r="G604" s="1828" t="s">
        <v>862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867</v>
      </c>
      <c r="E605" s="665"/>
      <c r="F605" s="666"/>
      <c r="G605" s="667" t="s">
        <v>868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СМЕТКИТЕ ЗА СРЕДСТВАТА ОТ ЕВРОПЕЙСКИЯ СЪЮЗ - КСФ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2075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421</v>
      </c>
      <c r="F655" s="274">
        <f t="shared" si="140"/>
        <v>421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421</v>
      </c>
      <c r="F662" s="450">
        <v>421</v>
      </c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1646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1647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1644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1645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899</v>
      </c>
      <c r="D743" s="1792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421</v>
      </c>
      <c r="F752" s="396">
        <f t="shared" si="169"/>
        <v>421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2076</v>
      </c>
      <c r="C152" s="1487">
        <v>5541</v>
      </c>
    </row>
    <row r="153" spans="1:3" ht="15.75">
      <c r="A153" s="1487">
        <v>5545</v>
      </c>
      <c r="B153" s="1499" t="s">
        <v>2077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2078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2041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2039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2040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2049</v>
      </c>
      <c r="B306" s="1508"/>
      <c r="C306" s="1508"/>
    </row>
    <row r="307" spans="1:3" ht="14.25">
      <c r="A307" s="1507" t="s">
        <v>2050</v>
      </c>
      <c r="B307" s="1508" t="s">
        <v>2051</v>
      </c>
      <c r="C307" s="1508" t="s">
        <v>2049</v>
      </c>
    </row>
    <row r="308" spans="1:3" ht="14.25">
      <c r="A308" s="1507" t="s">
        <v>2052</v>
      </c>
      <c r="B308" s="1508" t="s">
        <v>2053</v>
      </c>
      <c r="C308" s="1508" t="s">
        <v>2049</v>
      </c>
    </row>
    <row r="309" spans="1:3" ht="14.25">
      <c r="A309" s="1507" t="s">
        <v>2054</v>
      </c>
      <c r="B309" s="1508" t="s">
        <v>2055</v>
      </c>
      <c r="C309" s="1508" t="s">
        <v>2049</v>
      </c>
    </row>
    <row r="310" spans="1:3" ht="14.25">
      <c r="A310" s="1507" t="s">
        <v>2056</v>
      </c>
      <c r="B310" s="1508" t="s">
        <v>2057</v>
      </c>
      <c r="C310" s="1508" t="s">
        <v>2049</v>
      </c>
    </row>
    <row r="311" spans="1:3" ht="14.25">
      <c r="A311" s="1507" t="s">
        <v>2058</v>
      </c>
      <c r="B311" s="1508" t="s">
        <v>2059</v>
      </c>
      <c r="C311" s="1508" t="s">
        <v>2049</v>
      </c>
    </row>
    <row r="312" spans="1:3" ht="14.25">
      <c r="A312" s="1507" t="s">
        <v>2060</v>
      </c>
      <c r="B312" s="1508" t="s">
        <v>2061</v>
      </c>
      <c r="C312" s="1508" t="s">
        <v>2049</v>
      </c>
    </row>
    <row r="313" spans="1:3" ht="14.25">
      <c r="A313" s="1507" t="s">
        <v>2062</v>
      </c>
      <c r="B313" s="1508" t="s">
        <v>2063</v>
      </c>
      <c r="C313" s="1508" t="s">
        <v>2049</v>
      </c>
    </row>
    <row r="314" spans="1:3" ht="14.25">
      <c r="A314" s="1507" t="s">
        <v>2064</v>
      </c>
      <c r="B314" s="1508" t="s">
        <v>2065</v>
      </c>
      <c r="C314" s="1508" t="s">
        <v>2049</v>
      </c>
    </row>
    <row r="315" spans="1:3" ht="14.25">
      <c r="A315" s="1507" t="s">
        <v>2066</v>
      </c>
      <c r="B315" s="1508" t="s">
        <v>2067</v>
      </c>
      <c r="C315" s="1508" t="s">
        <v>2049</v>
      </c>
    </row>
    <row r="316" spans="1:3" ht="14.25">
      <c r="A316" s="1507" t="s">
        <v>2068</v>
      </c>
      <c r="B316" s="1508" t="s">
        <v>2069</v>
      </c>
      <c r="C316" s="1508" t="s">
        <v>2049</v>
      </c>
    </row>
    <row r="317" spans="1:3" ht="14.25">
      <c r="A317" s="1507" t="s">
        <v>2070</v>
      </c>
      <c r="B317" s="1508" t="s">
        <v>2071</v>
      </c>
      <c r="C317" s="1508" t="s">
        <v>2049</v>
      </c>
    </row>
    <row r="318" spans="1:3" ht="14.25">
      <c r="A318" s="1507" t="s">
        <v>2072</v>
      </c>
      <c r="B318" s="1508" t="s">
        <v>2073</v>
      </c>
      <c r="C318" s="1508" t="s">
        <v>2049</v>
      </c>
    </row>
    <row r="319" spans="1:3" ht="14.25">
      <c r="A319" s="1507" t="s">
        <v>2074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2075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1646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1647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1644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1645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899</v>
      </c>
      <c r="K136" s="1792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2023-10-12T10:20:39Z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