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85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list!$B$727:$B$738</definedName>
    <definedName name="DateName">list!$B$727:$C$738</definedName>
    <definedName name="EBK_DEIN">list!$B$11:$B$277</definedName>
    <definedName name="EBK_DEIN2">list!$B$11:$C$277</definedName>
    <definedName name="OP_LIST">list!$A$283:$A$319</definedName>
    <definedName name="OP_LIST2">list!$A$283:$B$319</definedName>
    <definedName name="OP_LIST3">list!$A$283:$C$319</definedName>
    <definedName name="PRBK">list!$A$436:$B$724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F9" s="1"/>
  <c r="Q4"/>
  <c r="L6"/>
  <c r="L9" s="1"/>
  <c r="P6"/>
  <c r="S6"/>
  <c r="G9"/>
  <c r="J9"/>
  <c r="N9"/>
  <c r="Q9"/>
  <c r="F13"/>
  <c r="G13"/>
  <c r="L13"/>
  <c r="P13"/>
  <c r="I13" s="1"/>
  <c r="Q13"/>
  <c r="J13" s="1"/>
  <c r="F14"/>
  <c r="G14"/>
  <c r="L14"/>
  <c r="P14"/>
  <c r="I14" s="1"/>
  <c r="Q14"/>
  <c r="J14" s="1"/>
  <c r="N14" s="1"/>
  <c r="F15"/>
  <c r="G15"/>
  <c r="L15"/>
  <c r="P15"/>
  <c r="I15" s="1"/>
  <c r="Q15"/>
  <c r="J15" s="1"/>
  <c r="N15" s="1"/>
  <c r="F16"/>
  <c r="G16"/>
  <c r="L16"/>
  <c r="P16"/>
  <c r="I16" s="1"/>
  <c r="Q16"/>
  <c r="J16" s="1"/>
  <c r="N16" s="1"/>
  <c r="F17"/>
  <c r="G17"/>
  <c r="L17"/>
  <c r="P17"/>
  <c r="I17" s="1"/>
  <c r="Q17"/>
  <c r="J17" s="1"/>
  <c r="N17" s="1"/>
  <c r="F18"/>
  <c r="G18"/>
  <c r="L18"/>
  <c r="P18"/>
  <c r="I18" s="1"/>
  <c r="Q18"/>
  <c r="J18" s="1"/>
  <c r="N18" s="1"/>
  <c r="F19"/>
  <c r="G19"/>
  <c r="L19"/>
  <c r="P19"/>
  <c r="I19" s="1"/>
  <c r="Q19"/>
  <c r="J19" s="1"/>
  <c r="N19" s="1"/>
  <c r="F20"/>
  <c r="G20"/>
  <c r="L20"/>
  <c r="P20"/>
  <c r="I20" s="1"/>
  <c r="Q20"/>
  <c r="J20" s="1"/>
  <c r="N20" s="1"/>
  <c r="F21"/>
  <c r="G21"/>
  <c r="L21"/>
  <c r="P21"/>
  <c r="I21" s="1"/>
  <c r="Q21"/>
  <c r="J21" s="1"/>
  <c r="N21" s="1"/>
  <c r="F22"/>
  <c r="G22"/>
  <c r="L22"/>
  <c r="P22"/>
  <c r="I22" s="1"/>
  <c r="Q22"/>
  <c r="J22" s="1"/>
  <c r="N22" s="1"/>
  <c r="F23"/>
  <c r="G23"/>
  <c r="L23"/>
  <c r="P23"/>
  <c r="Q23"/>
  <c r="F25"/>
  <c r="G25"/>
  <c r="L25"/>
  <c r="P25"/>
  <c r="I25" s="1"/>
  <c r="Q25"/>
  <c r="J25" s="1"/>
  <c r="F26"/>
  <c r="G26"/>
  <c r="L26"/>
  <c r="P26"/>
  <c r="I26" s="1"/>
  <c r="Q26"/>
  <c r="J26" s="1"/>
  <c r="N26" s="1"/>
  <c r="F27"/>
  <c r="G27"/>
  <c r="L27"/>
  <c r="P27"/>
  <c r="I27" s="1"/>
  <c r="Q27"/>
  <c r="J27" s="1"/>
  <c r="N27" s="1"/>
  <c r="F28"/>
  <c r="G28"/>
  <c r="L28"/>
  <c r="P28"/>
  <c r="Q28"/>
  <c r="F35"/>
  <c r="G35"/>
  <c r="L35"/>
  <c r="P35"/>
  <c r="I35" s="1"/>
  <c r="Q35"/>
  <c r="J35" s="1"/>
  <c r="N35" s="1"/>
  <c r="F36"/>
  <c r="G36"/>
  <c r="L36"/>
  <c r="P36"/>
  <c r="I36" s="1"/>
  <c r="Q36"/>
  <c r="J36" s="1"/>
  <c r="N36" s="1"/>
  <c r="F37"/>
  <c r="G37"/>
  <c r="L37"/>
  <c r="P37"/>
  <c r="I37" s="1"/>
  <c r="Q37"/>
  <c r="J37" s="1"/>
  <c r="N37" s="1"/>
  <c r="F38"/>
  <c r="G38"/>
  <c r="L38"/>
  <c r="P38"/>
  <c r="I38" s="1"/>
  <c r="Q38"/>
  <c r="J38" s="1"/>
  <c r="N38" s="1"/>
  <c r="F40"/>
  <c r="G40"/>
  <c r="L40"/>
  <c r="P40"/>
  <c r="I40" s="1"/>
  <c r="Q40"/>
  <c r="J40" s="1"/>
  <c r="N40" s="1"/>
  <c r="F42"/>
  <c r="G42"/>
  <c r="L42"/>
  <c r="P42"/>
  <c r="I42" s="1"/>
  <c r="Q42"/>
  <c r="J42" s="1"/>
  <c r="F43"/>
  <c r="G43"/>
  <c r="L43"/>
  <c r="P43"/>
  <c r="I43" s="1"/>
  <c r="Q43"/>
  <c r="J43" s="1"/>
  <c r="N43" s="1"/>
  <c r="F44"/>
  <c r="G44"/>
  <c r="L44"/>
  <c r="P44"/>
  <c r="I44" s="1"/>
  <c r="Q44"/>
  <c r="J44" s="1"/>
  <c r="N44" s="1"/>
  <c r="F45"/>
  <c r="G45"/>
  <c r="L45"/>
  <c r="P45"/>
  <c r="I45" s="1"/>
  <c r="Q45"/>
  <c r="J45" s="1"/>
  <c r="N45" s="1"/>
  <c r="F46"/>
  <c r="G46"/>
  <c r="L46"/>
  <c r="P46"/>
  <c r="Q46"/>
  <c r="F48"/>
  <c r="G48"/>
  <c r="L48"/>
  <c r="P48"/>
  <c r="Q48"/>
  <c r="F51"/>
  <c r="G51"/>
  <c r="L51"/>
  <c r="F52"/>
  <c r="G52"/>
  <c r="L52"/>
  <c r="F53"/>
  <c r="G53"/>
  <c r="L53"/>
  <c r="F54"/>
  <c r="G54"/>
  <c r="L54"/>
  <c r="F55"/>
  <c r="G55"/>
  <c r="L55"/>
  <c r="F56"/>
  <c r="G56"/>
  <c r="L56"/>
  <c r="F58"/>
  <c r="G58"/>
  <c r="L58"/>
  <c r="F59"/>
  <c r="G59"/>
  <c r="L59"/>
  <c r="F60"/>
  <c r="G60"/>
  <c r="L60"/>
  <c r="F61"/>
  <c r="G61"/>
  <c r="L61"/>
  <c r="F62"/>
  <c r="G62"/>
  <c r="L62"/>
  <c r="F63"/>
  <c r="G63"/>
  <c r="L63"/>
  <c r="F65"/>
  <c r="G65"/>
  <c r="L65"/>
  <c r="F66"/>
  <c r="G66"/>
  <c r="L66"/>
  <c r="F67"/>
  <c r="G67"/>
  <c r="L67"/>
  <c r="F69"/>
  <c r="G69"/>
  <c r="L69"/>
  <c r="F70"/>
  <c r="G70"/>
  <c r="L70"/>
  <c r="F71"/>
  <c r="G71"/>
  <c r="L71"/>
  <c r="F73"/>
  <c r="G73"/>
  <c r="L73"/>
  <c r="F74"/>
  <c r="G74"/>
  <c r="L74"/>
  <c r="F75"/>
  <c r="G75"/>
  <c r="L75"/>
  <c r="F77"/>
  <c r="F83" s="1"/>
  <c r="G77"/>
  <c r="L77"/>
  <c r="L83" s="1"/>
  <c r="F79"/>
  <c r="G79"/>
  <c r="L79"/>
  <c r="P79"/>
  <c r="I79" s="1"/>
  <c r="Q79"/>
  <c r="J79" s="1"/>
  <c r="F80"/>
  <c r="G80"/>
  <c r="L80"/>
  <c r="P80"/>
  <c r="I80" s="1"/>
  <c r="Q80"/>
  <c r="J80" s="1"/>
  <c r="N80" s="1"/>
  <c r="F81"/>
  <c r="G81"/>
  <c r="L81"/>
  <c r="P81"/>
  <c r="Q81"/>
  <c r="G83"/>
  <c r="F87"/>
  <c r="G87"/>
  <c r="L87"/>
  <c r="P87"/>
  <c r="I87" s="1"/>
  <c r="Q87"/>
  <c r="J87" s="1"/>
  <c r="F88"/>
  <c r="G88"/>
  <c r="L88"/>
  <c r="P88"/>
  <c r="I88" s="1"/>
  <c r="Q88"/>
  <c r="J88" s="1"/>
  <c r="N88" s="1"/>
  <c r="F89"/>
  <c r="G89"/>
  <c r="L89"/>
  <c r="P89"/>
  <c r="Q89"/>
  <c r="F91"/>
  <c r="G91"/>
  <c r="L91"/>
  <c r="P91"/>
  <c r="I91" s="1"/>
  <c r="Q91"/>
  <c r="J91" s="1"/>
  <c r="F92"/>
  <c r="G92"/>
  <c r="L92"/>
  <c r="P92"/>
  <c r="I92" s="1"/>
  <c r="Q92"/>
  <c r="J92" s="1"/>
  <c r="N92" s="1"/>
  <c r="F93"/>
  <c r="G93"/>
  <c r="L93"/>
  <c r="P93"/>
  <c r="I93" s="1"/>
  <c r="Q93"/>
  <c r="J93" s="1"/>
  <c r="N93" s="1"/>
  <c r="F94"/>
  <c r="G94"/>
  <c r="L94"/>
  <c r="P94"/>
  <c r="I94" s="1"/>
  <c r="Q94"/>
  <c r="J94" s="1"/>
  <c r="N94" s="1"/>
  <c r="F95"/>
  <c r="G95"/>
  <c r="L95"/>
  <c r="P95"/>
  <c r="Q95"/>
  <c r="F97"/>
  <c r="G97"/>
  <c r="L97"/>
  <c r="P97"/>
  <c r="I97" s="1"/>
  <c r="Q97"/>
  <c r="J97" s="1"/>
  <c r="F98"/>
  <c r="G98"/>
  <c r="L98"/>
  <c r="P98"/>
  <c r="I98" s="1"/>
  <c r="Q98"/>
  <c r="J98" s="1"/>
  <c r="N98" s="1"/>
  <c r="F99"/>
  <c r="G99"/>
  <c r="L99"/>
  <c r="P99"/>
  <c r="Q99"/>
  <c r="F101"/>
  <c r="F84" s="1"/>
  <c r="G101"/>
  <c r="G84" s="1"/>
  <c r="L101"/>
  <c r="L84" s="1"/>
  <c r="P101"/>
  <c r="Q101"/>
  <c r="Q84" s="1"/>
  <c r="F104"/>
  <c r="G104"/>
  <c r="L104"/>
  <c r="P104"/>
  <c r="I104" s="1"/>
  <c r="Q104"/>
  <c r="J104" s="1"/>
  <c r="F105"/>
  <c r="G105"/>
  <c r="L105"/>
  <c r="P105"/>
  <c r="I105" s="1"/>
  <c r="Q105"/>
  <c r="J105" s="1"/>
  <c r="N105" s="1"/>
  <c r="F106"/>
  <c r="G106"/>
  <c r="L106"/>
  <c r="P106"/>
  <c r="Q106"/>
  <c r="F108"/>
  <c r="G108"/>
  <c r="L108"/>
  <c r="P108"/>
  <c r="I108" s="1"/>
  <c r="I110" s="1"/>
  <c r="Q108"/>
  <c r="J108" s="1"/>
  <c r="F109"/>
  <c r="G109"/>
  <c r="L109"/>
  <c r="P109"/>
  <c r="I109" s="1"/>
  <c r="Q109"/>
  <c r="J109" s="1"/>
  <c r="N109" s="1"/>
  <c r="F110"/>
  <c r="G110"/>
  <c r="L110"/>
  <c r="P110"/>
  <c r="Q110"/>
  <c r="F112"/>
  <c r="G112"/>
  <c r="L112"/>
  <c r="P112"/>
  <c r="I112" s="1"/>
  <c r="Q112"/>
  <c r="J112" s="1"/>
  <c r="F113"/>
  <c r="G113"/>
  <c r="L113"/>
  <c r="P113"/>
  <c r="I113" s="1"/>
  <c r="Q113"/>
  <c r="J113" s="1"/>
  <c r="N113" s="1"/>
  <c r="F114"/>
  <c r="G114"/>
  <c r="L114"/>
  <c r="P114"/>
  <c r="Q114"/>
  <c r="F116"/>
  <c r="G116"/>
  <c r="L116"/>
  <c r="P116"/>
  <c r="I116" s="1"/>
  <c r="I118" s="1"/>
  <c r="Q116"/>
  <c r="J116" s="1"/>
  <c r="F117"/>
  <c r="G117"/>
  <c r="L117"/>
  <c r="P117"/>
  <c r="I117" s="1"/>
  <c r="Q117"/>
  <c r="J117" s="1"/>
  <c r="N117" s="1"/>
  <c r="F118"/>
  <c r="G118"/>
  <c r="L118"/>
  <c r="P118"/>
  <c r="Q118"/>
  <c r="F120"/>
  <c r="G120"/>
  <c r="L120"/>
  <c r="P120"/>
  <c r="Q120"/>
  <c r="F122"/>
  <c r="G122"/>
  <c r="L122"/>
  <c r="P122"/>
  <c r="I122" s="1"/>
  <c r="Q122"/>
  <c r="J122" s="1"/>
  <c r="F123"/>
  <c r="G123"/>
  <c r="L123"/>
  <c r="P123"/>
  <c r="I123" s="1"/>
  <c r="Q123"/>
  <c r="J123" s="1"/>
  <c r="N123" s="1"/>
  <c r="F124"/>
  <c r="G124"/>
  <c r="L124"/>
  <c r="P124"/>
  <c r="I124" s="1"/>
  <c r="Q124"/>
  <c r="J124" s="1"/>
  <c r="N124" s="1"/>
  <c r="F125"/>
  <c r="G125"/>
  <c r="N125" s="1"/>
  <c r="P125"/>
  <c r="P127" s="1"/>
  <c r="Q125"/>
  <c r="N126"/>
  <c r="F127"/>
  <c r="G127"/>
  <c r="L127"/>
  <c r="Q127"/>
  <c r="F129"/>
  <c r="G129"/>
  <c r="L129"/>
  <c r="P129"/>
  <c r="I129" s="1"/>
  <c r="Q129"/>
  <c r="J129" s="1"/>
  <c r="N129" s="1"/>
  <c r="F130"/>
  <c r="G130"/>
  <c r="L130"/>
  <c r="P130"/>
  <c r="I130" s="1"/>
  <c r="Q130"/>
  <c r="J130" s="1"/>
  <c r="N130" s="1"/>
  <c r="F131"/>
  <c r="G131"/>
  <c r="L131"/>
  <c r="P131"/>
  <c r="I131" s="1"/>
  <c r="I132" s="1"/>
  <c r="Q131"/>
  <c r="J131" s="1"/>
  <c r="F132"/>
  <c r="G132"/>
  <c r="L132"/>
  <c r="P132"/>
  <c r="Q132"/>
  <c r="C134"/>
  <c r="G141"/>
  <c r="G138" s="1"/>
  <c r="B11" i="2"/>
  <c r="F11"/>
  <c r="H11"/>
  <c r="I11"/>
  <c r="E13"/>
  <c r="F13"/>
  <c r="E15"/>
  <c r="B8" s="1"/>
  <c r="F15"/>
  <c r="E23"/>
  <c r="G23"/>
  <c r="H23"/>
  <c r="I23"/>
  <c r="F24"/>
  <c r="E26"/>
  <c r="G26"/>
  <c r="H26"/>
  <c r="F26" s="1"/>
  <c r="I26"/>
  <c r="E27"/>
  <c r="G27"/>
  <c r="F27" s="1"/>
  <c r="H27"/>
  <c r="I27"/>
  <c r="E28"/>
  <c r="G28"/>
  <c r="H28"/>
  <c r="F28" s="1"/>
  <c r="I28"/>
  <c r="E29"/>
  <c r="G29"/>
  <c r="F29" s="1"/>
  <c r="H29"/>
  <c r="I29"/>
  <c r="E30"/>
  <c r="G30"/>
  <c r="H30"/>
  <c r="F30" s="1"/>
  <c r="I30"/>
  <c r="E31"/>
  <c r="E25" s="1"/>
  <c r="G31"/>
  <c r="H31"/>
  <c r="I31"/>
  <c r="E32"/>
  <c r="G32"/>
  <c r="H32"/>
  <c r="F32" s="1"/>
  <c r="I32"/>
  <c r="E33"/>
  <c r="G33"/>
  <c r="H33"/>
  <c r="I33"/>
  <c r="F34"/>
  <c r="F35"/>
  <c r="E36"/>
  <c r="G36"/>
  <c r="H36"/>
  <c r="F36" s="1"/>
  <c r="I36"/>
  <c r="E37"/>
  <c r="G37"/>
  <c r="H37"/>
  <c r="I37"/>
  <c r="E57"/>
  <c r="E56" s="1"/>
  <c r="G57"/>
  <c r="H57"/>
  <c r="I57"/>
  <c r="I56" s="1"/>
  <c r="E58"/>
  <c r="G58"/>
  <c r="H58"/>
  <c r="H56" s="1"/>
  <c r="I58"/>
  <c r="E59"/>
  <c r="G59"/>
  <c r="H59"/>
  <c r="I59"/>
  <c r="E60"/>
  <c r="G60"/>
  <c r="H60"/>
  <c r="F60" s="1"/>
  <c r="I60"/>
  <c r="F61"/>
  <c r="E62"/>
  <c r="G62"/>
  <c r="H62"/>
  <c r="F62" s="1"/>
  <c r="I62"/>
  <c r="F67"/>
  <c r="E69"/>
  <c r="G69"/>
  <c r="H69"/>
  <c r="I69"/>
  <c r="E70"/>
  <c r="G70"/>
  <c r="H70"/>
  <c r="H68" s="1"/>
  <c r="I70"/>
  <c r="E71"/>
  <c r="G71"/>
  <c r="H71"/>
  <c r="I71"/>
  <c r="E72"/>
  <c r="G72"/>
  <c r="H72"/>
  <c r="F72" s="1"/>
  <c r="I72"/>
  <c r="E73"/>
  <c r="G73"/>
  <c r="H73"/>
  <c r="I73"/>
  <c r="E74"/>
  <c r="G74"/>
  <c r="H74"/>
  <c r="F74" s="1"/>
  <c r="I74"/>
  <c r="E75"/>
  <c r="G75"/>
  <c r="H75"/>
  <c r="I75"/>
  <c r="E76"/>
  <c r="G76"/>
  <c r="H76"/>
  <c r="F76" s="1"/>
  <c r="I76"/>
  <c r="E78"/>
  <c r="G78"/>
  <c r="H78"/>
  <c r="I78"/>
  <c r="E79"/>
  <c r="E77" s="1"/>
  <c r="G79"/>
  <c r="H79"/>
  <c r="I79"/>
  <c r="I77" s="1"/>
  <c r="E80"/>
  <c r="G80"/>
  <c r="H80"/>
  <c r="F80" s="1"/>
  <c r="I80"/>
  <c r="F81"/>
  <c r="E82"/>
  <c r="G82"/>
  <c r="H82"/>
  <c r="F82" s="1"/>
  <c r="I82"/>
  <c r="E83"/>
  <c r="G83"/>
  <c r="H83"/>
  <c r="I83"/>
  <c r="E84"/>
  <c r="G84"/>
  <c r="H84"/>
  <c r="F84" s="1"/>
  <c r="I84"/>
  <c r="E85"/>
  <c r="G85"/>
  <c r="H85"/>
  <c r="I85"/>
  <c r="E87"/>
  <c r="E86" s="1"/>
  <c r="G87"/>
  <c r="H87"/>
  <c r="I87"/>
  <c r="I86" s="1"/>
  <c r="E88"/>
  <c r="G88"/>
  <c r="H88"/>
  <c r="H86" s="1"/>
  <c r="I88"/>
  <c r="E89"/>
  <c r="G89"/>
  <c r="H89"/>
  <c r="I89"/>
  <c r="E90"/>
  <c r="G90"/>
  <c r="H90"/>
  <c r="F90" s="1"/>
  <c r="I90"/>
  <c r="E91"/>
  <c r="G91"/>
  <c r="H91"/>
  <c r="I91"/>
  <c r="E92"/>
  <c r="G92"/>
  <c r="H92"/>
  <c r="F92" s="1"/>
  <c r="I92"/>
  <c r="E93"/>
  <c r="G93"/>
  <c r="H93"/>
  <c r="I93"/>
  <c r="E94"/>
  <c r="G94"/>
  <c r="H94"/>
  <c r="F94" s="1"/>
  <c r="I94"/>
  <c r="E95"/>
  <c r="G95"/>
  <c r="H95"/>
  <c r="I95"/>
  <c r="E96"/>
  <c r="G96"/>
  <c r="H96"/>
  <c r="F96" s="1"/>
  <c r="I96"/>
  <c r="B107"/>
  <c r="G107"/>
  <c r="H107"/>
  <c r="E110"/>
  <c r="E114"/>
  <c r="I114"/>
  <c r="B7" i="3"/>
  <c r="B174" s="1"/>
  <c r="F10"/>
  <c r="B12"/>
  <c r="B13" i="2" s="1"/>
  <c r="F15" i="3"/>
  <c r="E22"/>
  <c r="F22"/>
  <c r="G22"/>
  <c r="H22"/>
  <c r="I22"/>
  <c r="J22"/>
  <c r="K22"/>
  <c r="L22"/>
  <c r="M22"/>
  <c r="E23"/>
  <c r="L23"/>
  <c r="M23"/>
  <c r="E24"/>
  <c r="L24"/>
  <c r="M24"/>
  <c r="E25"/>
  <c r="L25"/>
  <c r="M25"/>
  <c r="E26"/>
  <c r="L26"/>
  <c r="M26"/>
  <c r="E27"/>
  <c r="L27"/>
  <c r="M27"/>
  <c r="E28"/>
  <c r="F28"/>
  <c r="G28"/>
  <c r="H28"/>
  <c r="I28"/>
  <c r="J28"/>
  <c r="K28"/>
  <c r="L28"/>
  <c r="M28"/>
  <c r="E29"/>
  <c r="L29"/>
  <c r="M29"/>
  <c r="E30"/>
  <c r="L30"/>
  <c r="M30"/>
  <c r="E31"/>
  <c r="L31"/>
  <c r="M31"/>
  <c r="E32"/>
  <c r="L32"/>
  <c r="M32"/>
  <c r="E33"/>
  <c r="F33"/>
  <c r="G33"/>
  <c r="H33"/>
  <c r="I33"/>
  <c r="J33"/>
  <c r="K33"/>
  <c r="L33"/>
  <c r="M33"/>
  <c r="E34"/>
  <c r="L34"/>
  <c r="M34"/>
  <c r="E35"/>
  <c r="L35"/>
  <c r="M35"/>
  <c r="E36"/>
  <c r="L36"/>
  <c r="M36"/>
  <c r="E37"/>
  <c r="L37"/>
  <c r="M37"/>
  <c r="E38"/>
  <c r="L38"/>
  <c r="M38"/>
  <c r="E39"/>
  <c r="F39"/>
  <c r="G39"/>
  <c r="H39"/>
  <c r="I39"/>
  <c r="J39"/>
  <c r="K39"/>
  <c r="L39"/>
  <c r="M39"/>
  <c r="E40"/>
  <c r="L40"/>
  <c r="M40"/>
  <c r="E41"/>
  <c r="L41"/>
  <c r="M41"/>
  <c r="E42"/>
  <c r="L42"/>
  <c r="M42"/>
  <c r="E43"/>
  <c r="L43"/>
  <c r="M43"/>
  <c r="E44"/>
  <c r="L44"/>
  <c r="M44"/>
  <c r="E45"/>
  <c r="L45"/>
  <c r="M45"/>
  <c r="E46"/>
  <c r="L46"/>
  <c r="M46"/>
  <c r="E47"/>
  <c r="F47"/>
  <c r="G47"/>
  <c r="H47"/>
  <c r="I47"/>
  <c r="J47"/>
  <c r="K47"/>
  <c r="L47"/>
  <c r="M47"/>
  <c r="E48"/>
  <c r="L48"/>
  <c r="M48"/>
  <c r="E49"/>
  <c r="L49"/>
  <c r="M49"/>
  <c r="E50"/>
  <c r="L50"/>
  <c r="M50"/>
  <c r="E51"/>
  <c r="L51"/>
  <c r="M51"/>
  <c r="E52"/>
  <c r="F52"/>
  <c r="G52"/>
  <c r="H52"/>
  <c r="I52"/>
  <c r="J52"/>
  <c r="K52"/>
  <c r="L52"/>
  <c r="M52"/>
  <c r="E53"/>
  <c r="L53"/>
  <c r="M53"/>
  <c r="E54"/>
  <c r="L54"/>
  <c r="M54"/>
  <c r="E55"/>
  <c r="L55"/>
  <c r="M55"/>
  <c r="E56"/>
  <c r="L56"/>
  <c r="M56"/>
  <c r="E57"/>
  <c r="L57"/>
  <c r="M57"/>
  <c r="E58"/>
  <c r="F58"/>
  <c r="G58"/>
  <c r="H58"/>
  <c r="I58"/>
  <c r="J58"/>
  <c r="K58"/>
  <c r="L58"/>
  <c r="M58"/>
  <c r="E59"/>
  <c r="L59"/>
  <c r="M59"/>
  <c r="E60"/>
  <c r="L60"/>
  <c r="M60"/>
  <c r="E61"/>
  <c r="F61"/>
  <c r="G61"/>
  <c r="H61"/>
  <c r="I61"/>
  <c r="J61"/>
  <c r="K61"/>
  <c r="L61"/>
  <c r="M61"/>
  <c r="E62"/>
  <c r="L62"/>
  <c r="M62"/>
  <c r="E63"/>
  <c r="L63"/>
  <c r="M63"/>
  <c r="E64"/>
  <c r="L64"/>
  <c r="M64"/>
  <c r="E65"/>
  <c r="F65"/>
  <c r="G65"/>
  <c r="H65"/>
  <c r="I65"/>
  <c r="J65"/>
  <c r="K65"/>
  <c r="L65"/>
  <c r="M65"/>
  <c r="E66"/>
  <c r="L66"/>
  <c r="M66"/>
  <c r="E67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E74"/>
  <c r="F74"/>
  <c r="G74"/>
  <c r="H74"/>
  <c r="I74"/>
  <c r="J74"/>
  <c r="K74"/>
  <c r="L74"/>
  <c r="M74"/>
  <c r="E75"/>
  <c r="L75"/>
  <c r="M75"/>
  <c r="E76"/>
  <c r="L76"/>
  <c r="M76"/>
  <c r="E77"/>
  <c r="L77"/>
  <c r="M77"/>
  <c r="E78"/>
  <c r="L78"/>
  <c r="M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E90"/>
  <c r="F90"/>
  <c r="G90"/>
  <c r="H90"/>
  <c r="I90"/>
  <c r="J90"/>
  <c r="K90"/>
  <c r="L90"/>
  <c r="M90"/>
  <c r="E91"/>
  <c r="L91"/>
  <c r="M91"/>
  <c r="E92"/>
  <c r="L92"/>
  <c r="M92"/>
  <c r="E93"/>
  <c r="L93"/>
  <c r="M93"/>
  <c r="E94"/>
  <c r="F94"/>
  <c r="G94"/>
  <c r="H94"/>
  <c r="I94"/>
  <c r="J94"/>
  <c r="K94"/>
  <c r="L94"/>
  <c r="M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E108"/>
  <c r="F108"/>
  <c r="G108"/>
  <c r="H108"/>
  <c r="I108"/>
  <c r="J108"/>
  <c r="K108"/>
  <c r="L108"/>
  <c r="M108"/>
  <c r="E109"/>
  <c r="L109"/>
  <c r="M109"/>
  <c r="E110"/>
  <c r="L110"/>
  <c r="M110"/>
  <c r="E111"/>
  <c r="L111"/>
  <c r="M111"/>
  <c r="E112"/>
  <c r="F112"/>
  <c r="G112"/>
  <c r="H112"/>
  <c r="I112"/>
  <c r="J112"/>
  <c r="K112"/>
  <c r="L112"/>
  <c r="M112"/>
  <c r="E113"/>
  <c r="L113"/>
  <c r="M113"/>
  <c r="E114"/>
  <c r="L114"/>
  <c r="M114"/>
  <c r="E115"/>
  <c r="L115"/>
  <c r="M115"/>
  <c r="E116"/>
  <c r="L116"/>
  <c r="M116"/>
  <c r="E117"/>
  <c r="L117"/>
  <c r="M117"/>
  <c r="E118"/>
  <c r="L118"/>
  <c r="M118"/>
  <c r="E119"/>
  <c r="L119"/>
  <c r="M119"/>
  <c r="E120"/>
  <c r="L120"/>
  <c r="M120"/>
  <c r="E121"/>
  <c r="F121"/>
  <c r="G121"/>
  <c r="H121"/>
  <c r="I121"/>
  <c r="J121"/>
  <c r="K121"/>
  <c r="L121"/>
  <c r="M121"/>
  <c r="E122"/>
  <c r="L122"/>
  <c r="M122"/>
  <c r="E123"/>
  <c r="L123"/>
  <c r="M123"/>
  <c r="E124"/>
  <c r="L124"/>
  <c r="M124"/>
  <c r="E125"/>
  <c r="F125"/>
  <c r="G125"/>
  <c r="H125"/>
  <c r="I125"/>
  <c r="J125"/>
  <c r="K125"/>
  <c r="L125"/>
  <c r="M125"/>
  <c r="E126"/>
  <c r="L126"/>
  <c r="M126"/>
  <c r="E127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L135"/>
  <c r="M135"/>
  <c r="E136"/>
  <c r="L136"/>
  <c r="M136"/>
  <c r="E137"/>
  <c r="L137"/>
  <c r="M137"/>
  <c r="E138"/>
  <c r="L138"/>
  <c r="M138"/>
  <c r="E139"/>
  <c r="F139"/>
  <c r="G139"/>
  <c r="H139"/>
  <c r="I139"/>
  <c r="J139"/>
  <c r="K139"/>
  <c r="L139"/>
  <c r="M139"/>
  <c r="E140"/>
  <c r="L140"/>
  <c r="M140"/>
  <c r="E141"/>
  <c r="L141"/>
  <c r="M141"/>
  <c r="E142"/>
  <c r="F142"/>
  <c r="G142"/>
  <c r="H142"/>
  <c r="I142"/>
  <c r="J142"/>
  <c r="K142"/>
  <c r="L142"/>
  <c r="M142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E151"/>
  <c r="F151"/>
  <c r="G151"/>
  <c r="H151"/>
  <c r="I151"/>
  <c r="J151"/>
  <c r="K151"/>
  <c r="L151"/>
  <c r="M151"/>
  <c r="E152"/>
  <c r="L152"/>
  <c r="M152"/>
  <c r="E153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E160"/>
  <c r="F160"/>
  <c r="G160"/>
  <c r="H160"/>
  <c r="I160"/>
  <c r="J160"/>
  <c r="K160"/>
  <c r="L160"/>
  <c r="M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E169"/>
  <c r="F169"/>
  <c r="G169"/>
  <c r="H169"/>
  <c r="I169"/>
  <c r="J169"/>
  <c r="K169"/>
  <c r="L169"/>
  <c r="B176"/>
  <c r="E176"/>
  <c r="F176"/>
  <c r="B177"/>
  <c r="B179"/>
  <c r="F179"/>
  <c r="B180"/>
  <c r="E181"/>
  <c r="F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E361"/>
  <c r="F361"/>
  <c r="G361"/>
  <c r="H361"/>
  <c r="I361"/>
  <c r="J361"/>
  <c r="K361"/>
  <c r="L361"/>
  <c r="M361"/>
  <c r="E362"/>
  <c r="L362"/>
  <c r="M362"/>
  <c r="E363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E375"/>
  <c r="F375"/>
  <c r="G375"/>
  <c r="H375"/>
  <c r="I375"/>
  <c r="J375"/>
  <c r="K375"/>
  <c r="L375"/>
  <c r="M375"/>
  <c r="E376"/>
  <c r="L376"/>
  <c r="M376"/>
  <c r="E377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E383"/>
  <c r="F383"/>
  <c r="G383"/>
  <c r="H383"/>
  <c r="I383"/>
  <c r="J383"/>
  <c r="K383"/>
  <c r="L383"/>
  <c r="M383"/>
  <c r="E384"/>
  <c r="L384"/>
  <c r="M384"/>
  <c r="E385"/>
  <c r="L385"/>
  <c r="M385"/>
  <c r="E386"/>
  <c r="L386"/>
  <c r="M386"/>
  <c r="E387"/>
  <c r="L387"/>
  <c r="M387"/>
  <c r="E388"/>
  <c r="F388"/>
  <c r="G388"/>
  <c r="H388"/>
  <c r="I388"/>
  <c r="J388"/>
  <c r="K388"/>
  <c r="L388"/>
  <c r="M388"/>
  <c r="E389"/>
  <c r="L389"/>
  <c r="M389"/>
  <c r="E390"/>
  <c r="L390"/>
  <c r="M390"/>
  <c r="E391"/>
  <c r="F391"/>
  <c r="G391"/>
  <c r="H391"/>
  <c r="I391"/>
  <c r="J391"/>
  <c r="K391"/>
  <c r="L391"/>
  <c r="M391"/>
  <c r="E392"/>
  <c r="L392"/>
  <c r="M392"/>
  <c r="E393"/>
  <c r="L393"/>
  <c r="M393"/>
  <c r="E394"/>
  <c r="L394"/>
  <c r="M394"/>
  <c r="E395"/>
  <c r="L395"/>
  <c r="M395"/>
  <c r="E396"/>
  <c r="F396"/>
  <c r="G396"/>
  <c r="H396"/>
  <c r="I396"/>
  <c r="J396"/>
  <c r="K396"/>
  <c r="L396"/>
  <c r="M396"/>
  <c r="E397"/>
  <c r="L397"/>
  <c r="M397"/>
  <c r="E398"/>
  <c r="L398"/>
  <c r="M398"/>
  <c r="E399"/>
  <c r="F399"/>
  <c r="G399"/>
  <c r="H399"/>
  <c r="I399"/>
  <c r="J399"/>
  <c r="K399"/>
  <c r="L399"/>
  <c r="M399"/>
  <c r="E400"/>
  <c r="L400"/>
  <c r="M400"/>
  <c r="E401"/>
  <c r="L401"/>
  <c r="M401"/>
  <c r="E402"/>
  <c r="F402"/>
  <c r="G402"/>
  <c r="H402"/>
  <c r="I402"/>
  <c r="J402"/>
  <c r="K402"/>
  <c r="L402"/>
  <c r="M402"/>
  <c r="E403"/>
  <c r="L403"/>
  <c r="M403"/>
  <c r="E404"/>
  <c r="L404"/>
  <c r="M404"/>
  <c r="E405"/>
  <c r="L405"/>
  <c r="M405"/>
  <c r="E406"/>
  <c r="F406"/>
  <c r="G406"/>
  <c r="H406"/>
  <c r="I406"/>
  <c r="J406"/>
  <c r="K406"/>
  <c r="L406"/>
  <c r="M406"/>
  <c r="E407"/>
  <c r="L407"/>
  <c r="M407"/>
  <c r="E408"/>
  <c r="L408"/>
  <c r="M408"/>
  <c r="E409"/>
  <c r="F409"/>
  <c r="G409"/>
  <c r="H409"/>
  <c r="I409"/>
  <c r="J409"/>
  <c r="K409"/>
  <c r="L409"/>
  <c r="M409"/>
  <c r="E410"/>
  <c r="L410"/>
  <c r="M410"/>
  <c r="E411"/>
  <c r="L411"/>
  <c r="M411"/>
  <c r="E412"/>
  <c r="F412"/>
  <c r="G412"/>
  <c r="H412"/>
  <c r="I412"/>
  <c r="J412"/>
  <c r="K412"/>
  <c r="L412"/>
  <c r="M412"/>
  <c r="E413"/>
  <c r="L413"/>
  <c r="M413"/>
  <c r="E414"/>
  <c r="L414"/>
  <c r="M414"/>
  <c r="E415"/>
  <c r="L415"/>
  <c r="M415"/>
  <c r="E416"/>
  <c r="L416"/>
  <c r="M416"/>
  <c r="E417"/>
  <c r="L417"/>
  <c r="M417"/>
  <c r="E418"/>
  <c r="L418"/>
  <c r="M418"/>
  <c r="E419"/>
  <c r="F419"/>
  <c r="G419"/>
  <c r="H419"/>
  <c r="I419"/>
  <c r="J419"/>
  <c r="K419"/>
  <c r="L419"/>
  <c r="M419"/>
  <c r="M420"/>
  <c r="M421"/>
  <c r="E422"/>
  <c r="L422"/>
  <c r="M422"/>
  <c r="E423"/>
  <c r="L423"/>
  <c r="M423"/>
  <c r="E424"/>
  <c r="L424"/>
  <c r="M424"/>
  <c r="E425"/>
  <c r="L425"/>
  <c r="M425"/>
  <c r="E426"/>
  <c r="F426"/>
  <c r="G426"/>
  <c r="H426"/>
  <c r="I426"/>
  <c r="J426"/>
  <c r="K426"/>
  <c r="L426"/>
  <c r="M426"/>
  <c r="E427"/>
  <c r="L427"/>
  <c r="M427"/>
  <c r="E428"/>
  <c r="L428"/>
  <c r="M428"/>
  <c r="E429"/>
  <c r="F429"/>
  <c r="G429"/>
  <c r="H429"/>
  <c r="I429"/>
  <c r="J429"/>
  <c r="K429"/>
  <c r="L429"/>
  <c r="B433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E446"/>
  <c r="F446"/>
  <c r="G446"/>
  <c r="H446"/>
  <c r="I446"/>
  <c r="J446"/>
  <c r="K446"/>
  <c r="L446"/>
  <c r="B449"/>
  <c r="B451"/>
  <c r="E451"/>
  <c r="F451"/>
  <c r="B452"/>
  <c r="B454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E461"/>
  <c r="F461"/>
  <c r="G461"/>
  <c r="H461"/>
  <c r="I461"/>
  <c r="J461"/>
  <c r="K461"/>
  <c r="L461"/>
  <c r="M461"/>
  <c r="E462"/>
  <c r="L462"/>
  <c r="M462"/>
  <c r="E463"/>
  <c r="L463"/>
  <c r="M463"/>
  <c r="E464"/>
  <c r="L464"/>
  <c r="M464"/>
  <c r="E465"/>
  <c r="F465"/>
  <c r="G465"/>
  <c r="H465"/>
  <c r="I465"/>
  <c r="J465"/>
  <c r="K465"/>
  <c r="L465"/>
  <c r="M465"/>
  <c r="E466"/>
  <c r="L466"/>
  <c r="M466"/>
  <c r="E467"/>
  <c r="L467"/>
  <c r="M467"/>
  <c r="E468"/>
  <c r="F468"/>
  <c r="G468"/>
  <c r="H468"/>
  <c r="I468"/>
  <c r="J468"/>
  <c r="K468"/>
  <c r="L468"/>
  <c r="M468"/>
  <c r="E469"/>
  <c r="L469"/>
  <c r="M469"/>
  <c r="E470"/>
  <c r="L470"/>
  <c r="M470"/>
  <c r="E471"/>
  <c r="F471"/>
  <c r="G471"/>
  <c r="H471"/>
  <c r="I471"/>
  <c r="J471"/>
  <c r="K471"/>
  <c r="L471"/>
  <c r="M471"/>
  <c r="E472"/>
  <c r="L472"/>
  <c r="M472"/>
  <c r="E473"/>
  <c r="L473"/>
  <c r="M473"/>
  <c r="E474"/>
  <c r="L474"/>
  <c r="M474"/>
  <c r="E475"/>
  <c r="L475"/>
  <c r="M475"/>
  <c r="E476"/>
  <c r="L476"/>
  <c r="M476"/>
  <c r="E477"/>
  <c r="L477"/>
  <c r="M477"/>
  <c r="E478"/>
  <c r="F478"/>
  <c r="G478"/>
  <c r="H478"/>
  <c r="I478"/>
  <c r="J478"/>
  <c r="K478"/>
  <c r="L478"/>
  <c r="M478"/>
  <c r="E479"/>
  <c r="L479"/>
  <c r="M479"/>
  <c r="E480"/>
  <c r="L480"/>
  <c r="M480"/>
  <c r="E481"/>
  <c r="F481"/>
  <c r="G481"/>
  <c r="H481"/>
  <c r="I481"/>
  <c r="J481"/>
  <c r="K481"/>
  <c r="L481"/>
  <c r="M481"/>
  <c r="E482"/>
  <c r="L482"/>
  <c r="M482"/>
  <c r="E483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E497"/>
  <c r="F497"/>
  <c r="G497"/>
  <c r="H497"/>
  <c r="I497"/>
  <c r="J497"/>
  <c r="K497"/>
  <c r="L497"/>
  <c r="M497"/>
  <c r="E498"/>
  <c r="L498"/>
  <c r="M498"/>
  <c r="E499"/>
  <c r="L499"/>
  <c r="M499"/>
  <c r="E500"/>
  <c r="L500"/>
  <c r="M500"/>
  <c r="E501"/>
  <c r="L501"/>
  <c r="M501"/>
  <c r="E502"/>
  <c r="L502"/>
  <c r="M502"/>
  <c r="E503"/>
  <c r="F503"/>
  <c r="G503"/>
  <c r="H503"/>
  <c r="I503"/>
  <c r="J503"/>
  <c r="K503"/>
  <c r="L503"/>
  <c r="M503"/>
  <c r="E504"/>
  <c r="L504"/>
  <c r="M504"/>
  <c r="E505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E512"/>
  <c r="F512"/>
  <c r="G512"/>
  <c r="H512"/>
  <c r="I512"/>
  <c r="J512"/>
  <c r="K512"/>
  <c r="L512"/>
  <c r="M512"/>
  <c r="E513"/>
  <c r="L513"/>
  <c r="M513"/>
  <c r="E514"/>
  <c r="L514"/>
  <c r="M514"/>
  <c r="E515"/>
  <c r="L515"/>
  <c r="M515"/>
  <c r="E516"/>
  <c r="F516"/>
  <c r="G516"/>
  <c r="H516"/>
  <c r="I516"/>
  <c r="J516"/>
  <c r="K516"/>
  <c r="L516"/>
  <c r="M516"/>
  <c r="E517"/>
  <c r="L517"/>
  <c r="M517"/>
  <c r="E518"/>
  <c r="L518"/>
  <c r="M518"/>
  <c r="E519"/>
  <c r="L519"/>
  <c r="M519"/>
  <c r="E520"/>
  <c r="L520"/>
  <c r="M520"/>
  <c r="E521"/>
  <c r="F521"/>
  <c r="G521"/>
  <c r="H521"/>
  <c r="I521"/>
  <c r="J521"/>
  <c r="K521"/>
  <c r="L521"/>
  <c r="M521"/>
  <c r="E522"/>
  <c r="L522"/>
  <c r="M522"/>
  <c r="E523"/>
  <c r="L523"/>
  <c r="M523"/>
  <c r="E524"/>
  <c r="F524"/>
  <c r="G524"/>
  <c r="H524"/>
  <c r="I524"/>
  <c r="J524"/>
  <c r="K524"/>
  <c r="L524"/>
  <c r="M524"/>
  <c r="E525"/>
  <c r="L525"/>
  <c r="M525"/>
  <c r="E526"/>
  <c r="L526"/>
  <c r="M526"/>
  <c r="E527"/>
  <c r="L527"/>
  <c r="M527"/>
  <c r="E528"/>
  <c r="L528"/>
  <c r="M528"/>
  <c r="E529"/>
  <c r="L529"/>
  <c r="M529"/>
  <c r="E530"/>
  <c r="L530"/>
  <c r="M530"/>
  <c r="E531"/>
  <c r="F531"/>
  <c r="G531"/>
  <c r="H531"/>
  <c r="I531"/>
  <c r="J531"/>
  <c r="K531"/>
  <c r="L531"/>
  <c r="M531"/>
  <c r="E532"/>
  <c r="L532"/>
  <c r="M532"/>
  <c r="E533"/>
  <c r="L533"/>
  <c r="M533"/>
  <c r="E534"/>
  <c r="L534"/>
  <c r="M534"/>
  <c r="E535"/>
  <c r="L535"/>
  <c r="M535"/>
  <c r="E536"/>
  <c r="F536"/>
  <c r="G536"/>
  <c r="H536"/>
  <c r="I536"/>
  <c r="J536"/>
  <c r="K536"/>
  <c r="L536"/>
  <c r="M536"/>
  <c r="E537"/>
  <c r="L537"/>
  <c r="M537"/>
  <c r="E538"/>
  <c r="L538"/>
  <c r="M538"/>
  <c r="E539"/>
  <c r="L539"/>
  <c r="M539"/>
  <c r="E540"/>
  <c r="L540"/>
  <c r="M540"/>
  <c r="E541"/>
  <c r="F541"/>
  <c r="G541"/>
  <c r="H541"/>
  <c r="I541"/>
  <c r="J541"/>
  <c r="K541"/>
  <c r="L541"/>
  <c r="M541"/>
  <c r="E542"/>
  <c r="L542"/>
  <c r="M542"/>
  <c r="E543"/>
  <c r="L543"/>
  <c r="M543"/>
  <c r="E544"/>
  <c r="F544"/>
  <c r="G544"/>
  <c r="H544"/>
  <c r="I544"/>
  <c r="J544"/>
  <c r="K544"/>
  <c r="L544"/>
  <c r="M544"/>
  <c r="E545"/>
  <c r="L545"/>
  <c r="M545"/>
  <c r="E546"/>
  <c r="L546"/>
  <c r="M546"/>
  <c r="E547"/>
  <c r="L547"/>
  <c r="M547"/>
  <c r="E548"/>
  <c r="L548"/>
  <c r="M548"/>
  <c r="E549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E566"/>
  <c r="F566"/>
  <c r="G566"/>
  <c r="H566"/>
  <c r="I566"/>
  <c r="J566"/>
  <c r="K566"/>
  <c r="L566"/>
  <c r="M566"/>
  <c r="E567"/>
  <c r="L567"/>
  <c r="M567"/>
  <c r="E568"/>
  <c r="L568"/>
  <c r="M568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M580"/>
  <c r="E581"/>
  <c r="L581"/>
  <c r="M581"/>
  <c r="E582"/>
  <c r="L582"/>
  <c r="M582"/>
  <c r="E583"/>
  <c r="L583"/>
  <c r="M583"/>
  <c r="E584"/>
  <c r="L584"/>
  <c r="M584"/>
  <c r="E585"/>
  <c r="L585"/>
  <c r="M585"/>
  <c r="E586"/>
  <c r="F586"/>
  <c r="G586"/>
  <c r="H586"/>
  <c r="I586"/>
  <c r="J586"/>
  <c r="K586"/>
  <c r="L586"/>
  <c r="M586"/>
  <c r="E587"/>
  <c r="L587"/>
  <c r="M587"/>
  <c r="E588"/>
  <c r="L588"/>
  <c r="M588"/>
  <c r="E589"/>
  <c r="L589"/>
  <c r="M589"/>
  <c r="E590"/>
  <c r="L590"/>
  <c r="M590"/>
  <c r="E591"/>
  <c r="F591"/>
  <c r="G591"/>
  <c r="H591"/>
  <c r="I591"/>
  <c r="J591"/>
  <c r="K591"/>
  <c r="L591"/>
  <c r="M591"/>
  <c r="E592"/>
  <c r="L592"/>
  <c r="M592"/>
  <c r="E593"/>
  <c r="L593"/>
  <c r="M593"/>
  <c r="E594"/>
  <c r="L594"/>
  <c r="M594"/>
  <c r="E595"/>
  <c r="L595"/>
  <c r="M595"/>
  <c r="E596"/>
  <c r="L596"/>
  <c r="M596"/>
  <c r="E597"/>
  <c r="F597"/>
  <c r="G597"/>
  <c r="H597"/>
  <c r="I597"/>
  <c r="J597"/>
  <c r="K597"/>
  <c r="L597"/>
  <c r="M607"/>
  <c r="B621"/>
  <c r="B623"/>
  <c r="E623"/>
  <c r="F623"/>
  <c r="B624"/>
  <c r="B626"/>
  <c r="H187" s="1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C634"/>
  <c r="N752" s="1"/>
  <c r="D634"/>
  <c r="C635"/>
  <c r="E637"/>
  <c r="F637"/>
  <c r="G637"/>
  <c r="H637"/>
  <c r="I637"/>
  <c r="J637"/>
  <c r="K637"/>
  <c r="L637"/>
  <c r="M637"/>
  <c r="E638"/>
  <c r="L638"/>
  <c r="M638"/>
  <c r="E639"/>
  <c r="L639"/>
  <c r="M639"/>
  <c r="E640"/>
  <c r="F640"/>
  <c r="G640"/>
  <c r="H640"/>
  <c r="I640"/>
  <c r="J640"/>
  <c r="K640"/>
  <c r="L640"/>
  <c r="M640" s="1"/>
  <c r="E641"/>
  <c r="L641"/>
  <c r="M641"/>
  <c r="E642"/>
  <c r="L642"/>
  <c r="M642"/>
  <c r="E643"/>
  <c r="L643"/>
  <c r="M643"/>
  <c r="E644"/>
  <c r="L644"/>
  <c r="M644"/>
  <c r="E645"/>
  <c r="L645"/>
  <c r="M645"/>
  <c r="E646"/>
  <c r="F646"/>
  <c r="G646"/>
  <c r="H646"/>
  <c r="I646"/>
  <c r="J646"/>
  <c r="K646"/>
  <c r="L646"/>
  <c r="M646"/>
  <c r="E647"/>
  <c r="L647"/>
  <c r="M647"/>
  <c r="E648"/>
  <c r="L648"/>
  <c r="M648"/>
  <c r="E649"/>
  <c r="L649"/>
  <c r="M649"/>
  <c r="E650"/>
  <c r="L650"/>
  <c r="M650"/>
  <c r="E651"/>
  <c r="L651"/>
  <c r="M651"/>
  <c r="E652"/>
  <c r="L652"/>
  <c r="M652"/>
  <c r="E653"/>
  <c r="L653"/>
  <c r="M653"/>
  <c r="E654"/>
  <c r="L654"/>
  <c r="M654"/>
  <c r="E655"/>
  <c r="F655"/>
  <c r="G655"/>
  <c r="H655"/>
  <c r="I655"/>
  <c r="J655"/>
  <c r="K655"/>
  <c r="L655"/>
  <c r="M655"/>
  <c r="E656"/>
  <c r="L656"/>
  <c r="M656"/>
  <c r="E657"/>
  <c r="L657"/>
  <c r="M657"/>
  <c r="E658"/>
  <c r="L658"/>
  <c r="M658"/>
  <c r="E659"/>
  <c r="L659"/>
  <c r="M659"/>
  <c r="E660"/>
  <c r="L660"/>
  <c r="M660"/>
  <c r="E661"/>
  <c r="L661"/>
  <c r="M661"/>
  <c r="E662"/>
  <c r="L662"/>
  <c r="M662"/>
  <c r="E663"/>
  <c r="L663"/>
  <c r="M663"/>
  <c r="E664"/>
  <c r="L664"/>
  <c r="M664"/>
  <c r="E665"/>
  <c r="L665"/>
  <c r="M665"/>
  <c r="E666"/>
  <c r="L666"/>
  <c r="M666"/>
  <c r="E667"/>
  <c r="L667"/>
  <c r="M667"/>
  <c r="E668"/>
  <c r="L668"/>
  <c r="M668"/>
  <c r="E669"/>
  <c r="L669"/>
  <c r="M669"/>
  <c r="E670"/>
  <c r="L670"/>
  <c r="M670"/>
  <c r="E671"/>
  <c r="L671"/>
  <c r="M671"/>
  <c r="E672"/>
  <c r="L672"/>
  <c r="M672"/>
  <c r="E673"/>
  <c r="F673"/>
  <c r="G673"/>
  <c r="H673"/>
  <c r="I673"/>
  <c r="J673"/>
  <c r="K673"/>
  <c r="L673"/>
  <c r="M673" s="1"/>
  <c r="E674"/>
  <c r="L674"/>
  <c r="M674"/>
  <c r="E675"/>
  <c r="L675"/>
  <c r="M675"/>
  <c r="E676"/>
  <c r="L676"/>
  <c r="M676"/>
  <c r="E677"/>
  <c r="F677"/>
  <c r="G677"/>
  <c r="H677"/>
  <c r="I677"/>
  <c r="J677"/>
  <c r="K677"/>
  <c r="L677"/>
  <c r="M677" s="1"/>
  <c r="E678"/>
  <c r="L678"/>
  <c r="M678"/>
  <c r="E679"/>
  <c r="L679"/>
  <c r="M679"/>
  <c r="E680"/>
  <c r="L680"/>
  <c r="M680"/>
  <c r="E681"/>
  <c r="L681"/>
  <c r="M681"/>
  <c r="E682"/>
  <c r="L682"/>
  <c r="M682"/>
  <c r="E683"/>
  <c r="F683"/>
  <c r="G683"/>
  <c r="H683"/>
  <c r="I683"/>
  <c r="J683"/>
  <c r="K683"/>
  <c r="L683"/>
  <c r="M683" s="1"/>
  <c r="E684"/>
  <c r="L684"/>
  <c r="M684"/>
  <c r="E685"/>
  <c r="L685"/>
  <c r="M685"/>
  <c r="E686"/>
  <c r="L686"/>
  <c r="M686"/>
  <c r="E687"/>
  <c r="L687"/>
  <c r="M687"/>
  <c r="E688"/>
  <c r="L688"/>
  <c r="M688"/>
  <c r="E689"/>
  <c r="L689"/>
  <c r="M689"/>
  <c r="E690"/>
  <c r="F690"/>
  <c r="G690"/>
  <c r="H690"/>
  <c r="I690"/>
  <c r="J690"/>
  <c r="K690"/>
  <c r="L690"/>
  <c r="M690"/>
  <c r="E691"/>
  <c r="L691"/>
  <c r="M691"/>
  <c r="E692"/>
  <c r="L692"/>
  <c r="M692"/>
  <c r="E693"/>
  <c r="L693"/>
  <c r="M693"/>
  <c r="E694"/>
  <c r="L694"/>
  <c r="M694"/>
  <c r="E695"/>
  <c r="L695"/>
  <c r="M695"/>
  <c r="E696"/>
  <c r="L696"/>
  <c r="M696"/>
  <c r="E697"/>
  <c r="L697"/>
  <c r="M697"/>
  <c r="E698"/>
  <c r="L698"/>
  <c r="M698"/>
  <c r="E699"/>
  <c r="F699"/>
  <c r="G699"/>
  <c r="H699"/>
  <c r="I699"/>
  <c r="J699"/>
  <c r="K699"/>
  <c r="L699"/>
  <c r="M699" s="1"/>
  <c r="E700"/>
  <c r="L700"/>
  <c r="M700"/>
  <c r="E701"/>
  <c r="L701"/>
  <c r="M701"/>
  <c r="E702"/>
  <c r="L702"/>
  <c r="M702"/>
  <c r="E703"/>
  <c r="L703"/>
  <c r="M703"/>
  <c r="E704"/>
  <c r="L704"/>
  <c r="M704"/>
  <c r="E705"/>
  <c r="L705"/>
  <c r="M705"/>
  <c r="E706"/>
  <c r="L706"/>
  <c r="M706"/>
  <c r="E707"/>
  <c r="L707"/>
  <c r="M707"/>
  <c r="E708"/>
  <c r="E752" s="1"/>
  <c r="F708"/>
  <c r="G708"/>
  <c r="H708"/>
  <c r="I708"/>
  <c r="J708"/>
  <c r="K708"/>
  <c r="L708"/>
  <c r="M708"/>
  <c r="E709"/>
  <c r="L709"/>
  <c r="M709"/>
  <c r="E710"/>
  <c r="L710"/>
  <c r="M710"/>
  <c r="E711"/>
  <c r="L711"/>
  <c r="M711"/>
  <c r="E712"/>
  <c r="L712"/>
  <c r="M712"/>
  <c r="E713"/>
  <c r="L713"/>
  <c r="M713"/>
  <c r="E714"/>
  <c r="L714"/>
  <c r="M714"/>
  <c r="E715"/>
  <c r="F715"/>
  <c r="G715"/>
  <c r="H715"/>
  <c r="I715"/>
  <c r="J715"/>
  <c r="K715"/>
  <c r="L715"/>
  <c r="M715" s="1"/>
  <c r="E716"/>
  <c r="L716"/>
  <c r="M716"/>
  <c r="E717"/>
  <c r="L717"/>
  <c r="M717"/>
  <c r="E718"/>
  <c r="L718"/>
  <c r="M718"/>
  <c r="E719"/>
  <c r="L719"/>
  <c r="M719"/>
  <c r="E720"/>
  <c r="L720"/>
  <c r="M720"/>
  <c r="E721"/>
  <c r="L721"/>
  <c r="M721"/>
  <c r="E722"/>
  <c r="F722"/>
  <c r="G722"/>
  <c r="H722"/>
  <c r="I722"/>
  <c r="J722"/>
  <c r="K722"/>
  <c r="L722"/>
  <c r="M722"/>
  <c r="E723"/>
  <c r="L723"/>
  <c r="M723"/>
  <c r="E724"/>
  <c r="L724"/>
  <c r="M724"/>
  <c r="E725"/>
  <c r="L725"/>
  <c r="M725"/>
  <c r="E726"/>
  <c r="F726"/>
  <c r="G726"/>
  <c r="H726"/>
  <c r="I726"/>
  <c r="J726"/>
  <c r="K726"/>
  <c r="L726"/>
  <c r="M726"/>
  <c r="E727"/>
  <c r="L727"/>
  <c r="M727"/>
  <c r="E728"/>
  <c r="L728"/>
  <c r="M728"/>
  <c r="E729"/>
  <c r="L729"/>
  <c r="M729"/>
  <c r="E730"/>
  <c r="L730"/>
  <c r="M730"/>
  <c r="E731"/>
  <c r="L731"/>
  <c r="M731"/>
  <c r="E732"/>
  <c r="L732"/>
  <c r="M732"/>
  <c r="E733"/>
  <c r="L733"/>
  <c r="M733"/>
  <c r="E734"/>
  <c r="F734"/>
  <c r="G734"/>
  <c r="H734"/>
  <c r="I734"/>
  <c r="J734"/>
  <c r="K734"/>
  <c r="L734"/>
  <c r="M734"/>
  <c r="E735"/>
  <c r="L735"/>
  <c r="M735"/>
  <c r="E736"/>
  <c r="L736"/>
  <c r="M736"/>
  <c r="E737"/>
  <c r="L737"/>
  <c r="M737"/>
  <c r="E738"/>
  <c r="F738"/>
  <c r="G738"/>
  <c r="H738"/>
  <c r="I738"/>
  <c r="J738"/>
  <c r="K738"/>
  <c r="L738"/>
  <c r="M738"/>
  <c r="E739"/>
  <c r="L739"/>
  <c r="M739"/>
  <c r="E740"/>
  <c r="L740"/>
  <c r="M740"/>
  <c r="E741"/>
  <c r="L741"/>
  <c r="M741"/>
  <c r="E742"/>
  <c r="L742"/>
  <c r="M742"/>
  <c r="E743"/>
  <c r="L743"/>
  <c r="M743" s="1"/>
  <c r="E744"/>
  <c r="L744"/>
  <c r="M744"/>
  <c r="E745"/>
  <c r="L745"/>
  <c r="M745"/>
  <c r="E746"/>
  <c r="L746"/>
  <c r="M746"/>
  <c r="M747"/>
  <c r="E748"/>
  <c r="L748"/>
  <c r="M748"/>
  <c r="M749"/>
  <c r="M750"/>
  <c r="M751"/>
  <c r="D752"/>
  <c r="F752"/>
  <c r="G752"/>
  <c r="H752"/>
  <c r="I752"/>
  <c r="J752"/>
  <c r="K752"/>
  <c r="L752"/>
  <c r="M755"/>
  <c r="M756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J28" s="1"/>
  <c r="K27"/>
  <c r="T27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T146"/>
  <c r="T147"/>
  <c r="T148"/>
  <c r="T149"/>
  <c r="T150"/>
  <c r="T151"/>
  <c r="T152"/>
  <c r="T153"/>
  <c r="T154"/>
  <c r="H66" i="2" l="1"/>
  <c r="G86"/>
  <c r="F87"/>
  <c r="F86" s="1"/>
  <c r="G68"/>
  <c r="F69"/>
  <c r="G56"/>
  <c r="F57"/>
  <c r="N112" i="1"/>
  <c r="N114" s="1"/>
  <c r="J114"/>
  <c r="N104"/>
  <c r="N106" s="1"/>
  <c r="J106"/>
  <c r="G140"/>
  <c r="G137" s="1"/>
  <c r="G133"/>
  <c r="N97"/>
  <c r="N99" s="1"/>
  <c r="J99"/>
  <c r="N87"/>
  <c r="N89" s="1"/>
  <c r="J89"/>
  <c r="N79"/>
  <c r="N81" s="1"/>
  <c r="J81"/>
  <c r="N42"/>
  <c r="N46" s="1"/>
  <c r="J46"/>
  <c r="N13"/>
  <c r="N23" s="1"/>
  <c r="J23"/>
  <c r="F188" i="3"/>
  <c r="H188"/>
  <c r="J188"/>
  <c r="L188"/>
  <c r="E189"/>
  <c r="G189"/>
  <c r="I189"/>
  <c r="K189"/>
  <c r="E191"/>
  <c r="G191"/>
  <c r="I191"/>
  <c r="K191"/>
  <c r="F192"/>
  <c r="H192"/>
  <c r="J192"/>
  <c r="L192"/>
  <c r="E193"/>
  <c r="G193"/>
  <c r="I193"/>
  <c r="K193"/>
  <c r="F194"/>
  <c r="H194"/>
  <c r="J194"/>
  <c r="L194"/>
  <c r="E195"/>
  <c r="G195"/>
  <c r="I195"/>
  <c r="K195"/>
  <c r="E197"/>
  <c r="M197" s="1"/>
  <c r="G197"/>
  <c r="I197"/>
  <c r="K197"/>
  <c r="F198"/>
  <c r="H198"/>
  <c r="J198"/>
  <c r="L198"/>
  <c r="E199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G203"/>
  <c r="I203"/>
  <c r="K203"/>
  <c r="F206"/>
  <c r="H206"/>
  <c r="J206"/>
  <c r="L206"/>
  <c r="E207"/>
  <c r="G207"/>
  <c r="I207"/>
  <c r="K207"/>
  <c r="F208"/>
  <c r="H208"/>
  <c r="J208"/>
  <c r="L208"/>
  <c r="E209"/>
  <c r="G209"/>
  <c r="I209"/>
  <c r="K209"/>
  <c r="F210"/>
  <c r="H210"/>
  <c r="J210"/>
  <c r="L210"/>
  <c r="E211"/>
  <c r="G211"/>
  <c r="I211"/>
  <c r="K211"/>
  <c r="F212"/>
  <c r="H212"/>
  <c r="J212"/>
  <c r="L212"/>
  <c r="E213"/>
  <c r="G213"/>
  <c r="I213"/>
  <c r="K213"/>
  <c r="F214"/>
  <c r="H214"/>
  <c r="J214"/>
  <c r="L214"/>
  <c r="E215"/>
  <c r="G215"/>
  <c r="I215"/>
  <c r="K215"/>
  <c r="F216"/>
  <c r="H216"/>
  <c r="J216"/>
  <c r="L216"/>
  <c r="E217"/>
  <c r="G217"/>
  <c r="I217"/>
  <c r="K217"/>
  <c r="F218"/>
  <c r="H218"/>
  <c r="J218"/>
  <c r="L218"/>
  <c r="E219"/>
  <c r="G219"/>
  <c r="I219"/>
  <c r="K219"/>
  <c r="F220"/>
  <c r="H220"/>
  <c r="J220"/>
  <c r="L220"/>
  <c r="E221"/>
  <c r="G221"/>
  <c r="I221"/>
  <c r="K221"/>
  <c r="F222"/>
  <c r="H222"/>
  <c r="J222"/>
  <c r="L222"/>
  <c r="F224"/>
  <c r="H224"/>
  <c r="J224"/>
  <c r="L224"/>
  <c r="E225"/>
  <c r="G225"/>
  <c r="I225"/>
  <c r="K225"/>
  <c r="F226"/>
  <c r="H226"/>
  <c r="J226"/>
  <c r="L226"/>
  <c r="F228"/>
  <c r="H228"/>
  <c r="J228"/>
  <c r="L228"/>
  <c r="E229"/>
  <c r="G229"/>
  <c r="I229"/>
  <c r="K229"/>
  <c r="F230"/>
  <c r="H230"/>
  <c r="J230"/>
  <c r="L230"/>
  <c r="E231"/>
  <c r="G231"/>
  <c r="I231"/>
  <c r="K231"/>
  <c r="F232"/>
  <c r="H232"/>
  <c r="J232"/>
  <c r="L232"/>
  <c r="F234"/>
  <c r="H234"/>
  <c r="J234"/>
  <c r="L234"/>
  <c r="E235"/>
  <c r="G235"/>
  <c r="I235"/>
  <c r="K235"/>
  <c r="E241"/>
  <c r="G241"/>
  <c r="I241"/>
  <c r="K241"/>
  <c r="F242"/>
  <c r="H242"/>
  <c r="J242"/>
  <c r="L242"/>
  <c r="E243"/>
  <c r="G243"/>
  <c r="I243"/>
  <c r="K243"/>
  <c r="F244"/>
  <c r="H244"/>
  <c r="J244"/>
  <c r="L244"/>
  <c r="E245"/>
  <c r="G245"/>
  <c r="I245"/>
  <c r="K245"/>
  <c r="F246"/>
  <c r="H246"/>
  <c r="J246"/>
  <c r="L246"/>
  <c r="E247"/>
  <c r="G247"/>
  <c r="I247"/>
  <c r="K247"/>
  <c r="F248"/>
  <c r="H248"/>
  <c r="J248"/>
  <c r="L248"/>
  <c r="F250"/>
  <c r="H250"/>
  <c r="J250"/>
  <c r="L250"/>
  <c r="E251"/>
  <c r="G251"/>
  <c r="I251"/>
  <c r="K251"/>
  <c r="F252"/>
  <c r="H252"/>
  <c r="J252"/>
  <c r="L252"/>
  <c r="E253"/>
  <c r="G253"/>
  <c r="I253"/>
  <c r="K253"/>
  <c r="F254"/>
  <c r="H254"/>
  <c r="J254"/>
  <c r="L254"/>
  <c r="E259"/>
  <c r="G259"/>
  <c r="I259"/>
  <c r="K259"/>
  <c r="F260"/>
  <c r="H260"/>
  <c r="J260"/>
  <c r="L260"/>
  <c r="E261"/>
  <c r="G261"/>
  <c r="I261"/>
  <c r="K261"/>
  <c r="F262"/>
  <c r="H262"/>
  <c r="J262"/>
  <c r="L262"/>
  <c r="E263"/>
  <c r="G263"/>
  <c r="I263"/>
  <c r="K263"/>
  <c r="F264"/>
  <c r="H264"/>
  <c r="J264"/>
  <c r="L264"/>
  <c r="F266"/>
  <c r="H266"/>
  <c r="J266"/>
  <c r="L266"/>
  <c r="E267"/>
  <c r="G267"/>
  <c r="I267"/>
  <c r="K267"/>
  <c r="F268"/>
  <c r="H268"/>
  <c r="J268"/>
  <c r="L268"/>
  <c r="E273"/>
  <c r="G273"/>
  <c r="I273"/>
  <c r="K273"/>
  <c r="F274"/>
  <c r="H274"/>
  <c r="J274"/>
  <c r="L274"/>
  <c r="Q74" i="1" s="1"/>
  <c r="J74" s="1"/>
  <c r="N74" s="1"/>
  <c r="E277" i="3"/>
  <c r="G277"/>
  <c r="I277"/>
  <c r="K277"/>
  <c r="F278"/>
  <c r="H278"/>
  <c r="J278"/>
  <c r="L278"/>
  <c r="E279"/>
  <c r="G279"/>
  <c r="I279"/>
  <c r="K279"/>
  <c r="F280"/>
  <c r="H280"/>
  <c r="J280"/>
  <c r="L280"/>
  <c r="E281"/>
  <c r="G281"/>
  <c r="I281"/>
  <c r="K281"/>
  <c r="F282"/>
  <c r="H282"/>
  <c r="J282"/>
  <c r="L282"/>
  <c r="E283"/>
  <c r="G283"/>
  <c r="I283"/>
  <c r="K283"/>
  <c r="E187"/>
  <c r="G187"/>
  <c r="I187"/>
  <c r="G40" i="2" s="1"/>
  <c r="K187" i="3"/>
  <c r="I40" i="2" s="1"/>
  <c r="F190" i="3"/>
  <c r="H190"/>
  <c r="J190"/>
  <c r="H41" i="2" s="1"/>
  <c r="L190" i="3"/>
  <c r="F196"/>
  <c r="H196"/>
  <c r="J196"/>
  <c r="L196"/>
  <c r="F204"/>
  <c r="H204"/>
  <c r="J204"/>
  <c r="L204"/>
  <c r="E205"/>
  <c r="G205"/>
  <c r="I205"/>
  <c r="K205"/>
  <c r="E223"/>
  <c r="G223"/>
  <c r="I223"/>
  <c r="K223"/>
  <c r="E227"/>
  <c r="G227"/>
  <c r="I227"/>
  <c r="K227"/>
  <c r="E233"/>
  <c r="G233"/>
  <c r="I233"/>
  <c r="K233"/>
  <c r="F236"/>
  <c r="H236"/>
  <c r="J236"/>
  <c r="L236"/>
  <c r="E237"/>
  <c r="G237"/>
  <c r="I237"/>
  <c r="K237"/>
  <c r="F238"/>
  <c r="H238"/>
  <c r="J238"/>
  <c r="L238"/>
  <c r="E239"/>
  <c r="G239"/>
  <c r="I239"/>
  <c r="K239"/>
  <c r="F240"/>
  <c r="H240"/>
  <c r="J240"/>
  <c r="L240"/>
  <c r="Q66" i="1" s="1"/>
  <c r="J66" s="1"/>
  <c r="N66" s="1"/>
  <c r="E249" i="3"/>
  <c r="G249"/>
  <c r="I249"/>
  <c r="G63" i="2" s="1"/>
  <c r="K249" i="3"/>
  <c r="I63" i="2" s="1"/>
  <c r="E255" i="3"/>
  <c r="G255"/>
  <c r="I255"/>
  <c r="K255"/>
  <c r="F256"/>
  <c r="H256"/>
  <c r="J256"/>
  <c r="H47" i="2" s="1"/>
  <c r="L256" i="3"/>
  <c r="E257"/>
  <c r="G257"/>
  <c r="I257"/>
  <c r="K257"/>
  <c r="F258"/>
  <c r="H258"/>
  <c r="J258"/>
  <c r="L258"/>
  <c r="E265"/>
  <c r="G265"/>
  <c r="I265"/>
  <c r="K265"/>
  <c r="E269"/>
  <c r="G269"/>
  <c r="I269"/>
  <c r="K269"/>
  <c r="F270"/>
  <c r="H270"/>
  <c r="J270"/>
  <c r="L270"/>
  <c r="E271"/>
  <c r="G271"/>
  <c r="I271"/>
  <c r="K271"/>
  <c r="F272"/>
  <c r="H272"/>
  <c r="J272"/>
  <c r="H51" i="2" s="1"/>
  <c r="L272" i="3"/>
  <c r="E275"/>
  <c r="G275"/>
  <c r="I275"/>
  <c r="K275"/>
  <c r="F276"/>
  <c r="H276"/>
  <c r="J276"/>
  <c r="L276"/>
  <c r="F284"/>
  <c r="H284"/>
  <c r="J284"/>
  <c r="L301"/>
  <c r="L445" s="1"/>
  <c r="L598" s="1"/>
  <c r="L447" s="1"/>
  <c r="J301"/>
  <c r="J445" s="1"/>
  <c r="H301"/>
  <c r="H445" s="1"/>
  <c r="F301"/>
  <c r="F445" s="1"/>
  <c r="L297"/>
  <c r="J297"/>
  <c r="H55" i="2" s="1"/>
  <c r="H297" i="3"/>
  <c r="F297"/>
  <c r="K296"/>
  <c r="I54" i="2" s="1"/>
  <c r="I296" i="3"/>
  <c r="G54" i="2" s="1"/>
  <c r="G296" i="3"/>
  <c r="E296"/>
  <c r="L295"/>
  <c r="J295"/>
  <c r="H295"/>
  <c r="F295"/>
  <c r="K294"/>
  <c r="I53" i="2" s="1"/>
  <c r="I294" i="3"/>
  <c r="G53" i="2" s="1"/>
  <c r="G294" i="3"/>
  <c r="E294"/>
  <c r="L293"/>
  <c r="Q61" i="1" s="1"/>
  <c r="J61" s="1"/>
  <c r="N61" s="1"/>
  <c r="J293" i="3"/>
  <c r="H52" i="2" s="1"/>
  <c r="H293" i="3"/>
  <c r="F293"/>
  <c r="K292"/>
  <c r="I292"/>
  <c r="G292"/>
  <c r="E292"/>
  <c r="L291"/>
  <c r="J291"/>
  <c r="H291"/>
  <c r="F291"/>
  <c r="K290"/>
  <c r="I290"/>
  <c r="G290"/>
  <c r="E290"/>
  <c r="L289"/>
  <c r="J289"/>
  <c r="H289"/>
  <c r="F289"/>
  <c r="K288"/>
  <c r="I50" i="2" s="1"/>
  <c r="I288" i="3"/>
  <c r="G50" i="2" s="1"/>
  <c r="G288" i="3"/>
  <c r="E288"/>
  <c r="L287"/>
  <c r="Q58" i="1" s="1"/>
  <c r="J287" i="3"/>
  <c r="H287"/>
  <c r="F287"/>
  <c r="K286"/>
  <c r="I286"/>
  <c r="G286"/>
  <c r="E286"/>
  <c r="L285"/>
  <c r="J285"/>
  <c r="H285"/>
  <c r="F285"/>
  <c r="K284"/>
  <c r="G284"/>
  <c r="L283"/>
  <c r="H283"/>
  <c r="I282"/>
  <c r="E282"/>
  <c r="J281"/>
  <c r="F281"/>
  <c r="K280"/>
  <c r="G280"/>
  <c r="L279"/>
  <c r="H279"/>
  <c r="I278"/>
  <c r="E278"/>
  <c r="J277"/>
  <c r="F277"/>
  <c r="K276"/>
  <c r="G276"/>
  <c r="L275"/>
  <c r="Q59" i="1" s="1"/>
  <c r="J59" s="1"/>
  <c r="N59" s="1"/>
  <c r="H275" i="3"/>
  <c r="I274"/>
  <c r="E274"/>
  <c r="J273"/>
  <c r="F273"/>
  <c r="K272"/>
  <c r="I51" i="2" s="1"/>
  <c r="G272" i="3"/>
  <c r="L271"/>
  <c r="H271"/>
  <c r="I270"/>
  <c r="E270"/>
  <c r="J269"/>
  <c r="F269"/>
  <c r="K268"/>
  <c r="G268"/>
  <c r="L267"/>
  <c r="H267"/>
  <c r="I266"/>
  <c r="E266"/>
  <c r="J265"/>
  <c r="H48" i="2" s="1"/>
  <c r="F265" i="3"/>
  <c r="K264"/>
  <c r="G264"/>
  <c r="L263"/>
  <c r="H263"/>
  <c r="I262"/>
  <c r="E262"/>
  <c r="J261"/>
  <c r="F261"/>
  <c r="K260"/>
  <c r="G260"/>
  <c r="L259"/>
  <c r="H259"/>
  <c r="I258"/>
  <c r="E258"/>
  <c r="J257"/>
  <c r="F257"/>
  <c r="K256"/>
  <c r="I47" i="2" s="1"/>
  <c r="G256" i="3"/>
  <c r="L255"/>
  <c r="H255"/>
  <c r="I254"/>
  <c r="E254"/>
  <c r="J253"/>
  <c r="F253"/>
  <c r="K252"/>
  <c r="G252"/>
  <c r="L251"/>
  <c r="H251"/>
  <c r="I250"/>
  <c r="E250"/>
  <c r="J249"/>
  <c r="H63" i="2" s="1"/>
  <c r="F249" i="3"/>
  <c r="K248"/>
  <c r="G248"/>
  <c r="L247"/>
  <c r="H247"/>
  <c r="I246"/>
  <c r="E246"/>
  <c r="J245"/>
  <c r="F245"/>
  <c r="K244"/>
  <c r="G244"/>
  <c r="L243"/>
  <c r="H243"/>
  <c r="I242"/>
  <c r="E242"/>
  <c r="J241"/>
  <c r="F241"/>
  <c r="K240"/>
  <c r="G240"/>
  <c r="L239"/>
  <c r="H239"/>
  <c r="I238"/>
  <c r="E238"/>
  <c r="J237"/>
  <c r="F237"/>
  <c r="K236"/>
  <c r="G236"/>
  <c r="L235"/>
  <c r="H235"/>
  <c r="I234"/>
  <c r="E234"/>
  <c r="J233"/>
  <c r="F233"/>
  <c r="K232"/>
  <c r="G232"/>
  <c r="L231"/>
  <c r="H231"/>
  <c r="I230"/>
  <c r="E230"/>
  <c r="J229"/>
  <c r="F229"/>
  <c r="K228"/>
  <c r="G228"/>
  <c r="L227"/>
  <c r="H227"/>
  <c r="I226"/>
  <c r="E226"/>
  <c r="J225"/>
  <c r="F225"/>
  <c r="K224"/>
  <c r="G224"/>
  <c r="L223"/>
  <c r="Q53" i="1" s="1"/>
  <c r="J53" s="1"/>
  <c r="N53" s="1"/>
  <c r="H223" i="3"/>
  <c r="I222"/>
  <c r="E222"/>
  <c r="J221"/>
  <c r="F221"/>
  <c r="K220"/>
  <c r="G220"/>
  <c r="L219"/>
  <c r="H219"/>
  <c r="I218"/>
  <c r="E218"/>
  <c r="J217"/>
  <c r="F217"/>
  <c r="K216"/>
  <c r="G216"/>
  <c r="L215"/>
  <c r="H215"/>
  <c r="I214"/>
  <c r="E214"/>
  <c r="J213"/>
  <c r="F213"/>
  <c r="K212"/>
  <c r="G212"/>
  <c r="L211"/>
  <c r="H211"/>
  <c r="I210"/>
  <c r="E210"/>
  <c r="M210" s="1"/>
  <c r="J209"/>
  <c r="F209"/>
  <c r="K208"/>
  <c r="G208"/>
  <c r="L207"/>
  <c r="H207"/>
  <c r="I206"/>
  <c r="E206"/>
  <c r="J205"/>
  <c r="F205"/>
  <c r="K204"/>
  <c r="G204"/>
  <c r="L203"/>
  <c r="H203"/>
  <c r="I202"/>
  <c r="E202"/>
  <c r="J201"/>
  <c r="F201"/>
  <c r="K200"/>
  <c r="G200"/>
  <c r="L199"/>
  <c r="H199"/>
  <c r="I198"/>
  <c r="E198"/>
  <c r="M198" s="1"/>
  <c r="J197"/>
  <c r="F197"/>
  <c r="K196"/>
  <c r="I42" i="2" s="1"/>
  <c r="G196" i="3"/>
  <c r="L195"/>
  <c r="H195"/>
  <c r="I194"/>
  <c r="E194"/>
  <c r="J193"/>
  <c r="F193"/>
  <c r="K192"/>
  <c r="G192"/>
  <c r="L191"/>
  <c r="H191"/>
  <c r="I190"/>
  <c r="G41" i="2" s="1"/>
  <c r="E190" i="3"/>
  <c r="J189"/>
  <c r="F189"/>
  <c r="K188"/>
  <c r="G188"/>
  <c r="L187"/>
  <c r="Q54" i="1" s="1"/>
  <c r="J54" s="1"/>
  <c r="N54" s="1"/>
  <c r="F95" i="2"/>
  <c r="F91"/>
  <c r="F88"/>
  <c r="F85"/>
  <c r="F79"/>
  <c r="G77"/>
  <c r="F73"/>
  <c r="F70"/>
  <c r="I68"/>
  <c r="I66" s="1"/>
  <c r="F58"/>
  <c r="I22"/>
  <c r="I127" i="1"/>
  <c r="P84"/>
  <c r="I95"/>
  <c r="I28"/>
  <c r="U145" i="5"/>
  <c r="K301" i="3"/>
  <c r="K445" s="1"/>
  <c r="I301"/>
  <c r="I445" s="1"/>
  <c r="G301"/>
  <c r="G445" s="1"/>
  <c r="E301"/>
  <c r="E445" s="1"/>
  <c r="E598" s="1"/>
  <c r="K297"/>
  <c r="I55" i="2" s="1"/>
  <c r="I297" i="3"/>
  <c r="G55" i="2" s="1"/>
  <c r="F55" s="1"/>
  <c r="G297" i="3"/>
  <c r="E297"/>
  <c r="L296"/>
  <c r="Q62" i="1" s="1"/>
  <c r="J62" s="1"/>
  <c r="N62" s="1"/>
  <c r="J296" i="3"/>
  <c r="H54" i="2" s="1"/>
  <c r="H296" i="3"/>
  <c r="F296"/>
  <c r="K295"/>
  <c r="I295"/>
  <c r="G295"/>
  <c r="E295"/>
  <c r="M295" s="1"/>
  <c r="L294"/>
  <c r="J294"/>
  <c r="H53" i="2" s="1"/>
  <c r="H294" i="3"/>
  <c r="F294"/>
  <c r="K293"/>
  <c r="I52" i="2" s="1"/>
  <c r="I293" i="3"/>
  <c r="G52" i="2" s="1"/>
  <c r="F52" s="1"/>
  <c r="G293" i="3"/>
  <c r="E293"/>
  <c r="L292"/>
  <c r="Q70" i="1" s="1"/>
  <c r="J70" s="1"/>
  <c r="N70" s="1"/>
  <c r="J292" i="3"/>
  <c r="H292"/>
  <c r="F292"/>
  <c r="K291"/>
  <c r="I291"/>
  <c r="G291"/>
  <c r="E291"/>
  <c r="M291" s="1"/>
  <c r="L290"/>
  <c r="J290"/>
  <c r="H290"/>
  <c r="F290"/>
  <c r="K289"/>
  <c r="I289"/>
  <c r="G289"/>
  <c r="E289"/>
  <c r="M289" s="1"/>
  <c r="L288"/>
  <c r="J288"/>
  <c r="H50" i="2" s="1"/>
  <c r="H288" i="3"/>
  <c r="F288"/>
  <c r="K287"/>
  <c r="I287"/>
  <c r="G287"/>
  <c r="E287"/>
  <c r="L286"/>
  <c r="J286"/>
  <c r="H286"/>
  <c r="F286"/>
  <c r="K285"/>
  <c r="I285"/>
  <c r="G285"/>
  <c r="E285"/>
  <c r="M285" s="1"/>
  <c r="L284"/>
  <c r="Q60" i="1" s="1"/>
  <c r="J60" s="1"/>
  <c r="N60" s="1"/>
  <c r="I284" i="3"/>
  <c r="E284"/>
  <c r="J283"/>
  <c r="F283"/>
  <c r="K282"/>
  <c r="G282"/>
  <c r="L281"/>
  <c r="H281"/>
  <c r="I280"/>
  <c r="E280"/>
  <c r="J279"/>
  <c r="F279"/>
  <c r="K278"/>
  <c r="G278"/>
  <c r="L277"/>
  <c r="H277"/>
  <c r="I276"/>
  <c r="E276"/>
  <c r="J275"/>
  <c r="H49" i="2" s="1"/>
  <c r="F275" i="3"/>
  <c r="K274"/>
  <c r="G274"/>
  <c r="L273"/>
  <c r="H273"/>
  <c r="I272"/>
  <c r="G51" i="2" s="1"/>
  <c r="F51" s="1"/>
  <c r="E272" i="3"/>
  <c r="J271"/>
  <c r="F271"/>
  <c r="K270"/>
  <c r="G270"/>
  <c r="L269"/>
  <c r="H269"/>
  <c r="I268"/>
  <c r="E268"/>
  <c r="J267"/>
  <c r="F267"/>
  <c r="K266"/>
  <c r="G266"/>
  <c r="L265"/>
  <c r="H265"/>
  <c r="I264"/>
  <c r="E264"/>
  <c r="J263"/>
  <c r="F263"/>
  <c r="K262"/>
  <c r="G262"/>
  <c r="L261"/>
  <c r="H261"/>
  <c r="I260"/>
  <c r="E260"/>
  <c r="J259"/>
  <c r="F259"/>
  <c r="K258"/>
  <c r="G258"/>
  <c r="L257"/>
  <c r="H257"/>
  <c r="I256"/>
  <c r="G47" i="2" s="1"/>
  <c r="F47" s="1"/>
  <c r="E256" i="3"/>
  <c r="J255"/>
  <c r="H46" i="2" s="1"/>
  <c r="F255" i="3"/>
  <c r="K254"/>
  <c r="G254"/>
  <c r="L253"/>
  <c r="H253"/>
  <c r="I252"/>
  <c r="E252"/>
  <c r="J251"/>
  <c r="F251"/>
  <c r="K250"/>
  <c r="G250"/>
  <c r="L249"/>
  <c r="Q73" i="1" s="1"/>
  <c r="H249" i="3"/>
  <c r="I248"/>
  <c r="E248"/>
  <c r="J247"/>
  <c r="F247"/>
  <c r="K246"/>
  <c r="G246"/>
  <c r="L245"/>
  <c r="H245"/>
  <c r="I244"/>
  <c r="E244"/>
  <c r="J243"/>
  <c r="F243"/>
  <c r="K242"/>
  <c r="G242"/>
  <c r="L241"/>
  <c r="H241"/>
  <c r="I240"/>
  <c r="E240"/>
  <c r="J239"/>
  <c r="F239"/>
  <c r="K238"/>
  <c r="G238"/>
  <c r="L237"/>
  <c r="H237"/>
  <c r="I236"/>
  <c r="G45" i="2" s="1"/>
  <c r="E236" i="3"/>
  <c r="J235"/>
  <c r="F235"/>
  <c r="K234"/>
  <c r="G234"/>
  <c r="L233"/>
  <c r="H233"/>
  <c r="I232"/>
  <c r="E232"/>
  <c r="J231"/>
  <c r="F231"/>
  <c r="K230"/>
  <c r="G230"/>
  <c r="L229"/>
  <c r="H229"/>
  <c r="I228"/>
  <c r="E228"/>
  <c r="J227"/>
  <c r="H44" i="2" s="1"/>
  <c r="F227" i="3"/>
  <c r="K226"/>
  <c r="G226"/>
  <c r="L225"/>
  <c r="H225"/>
  <c r="I224"/>
  <c r="E224"/>
  <c r="J223"/>
  <c r="F223"/>
  <c r="K222"/>
  <c r="G222"/>
  <c r="L221"/>
  <c r="H221"/>
  <c r="I220"/>
  <c r="E220"/>
  <c r="J219"/>
  <c r="F219"/>
  <c r="K218"/>
  <c r="G218"/>
  <c r="L217"/>
  <c r="Q52" i="1" s="1"/>
  <c r="J52" s="1"/>
  <c r="N52" s="1"/>
  <c r="H217" i="3"/>
  <c r="I216"/>
  <c r="E216"/>
  <c r="J215"/>
  <c r="F215"/>
  <c r="K214"/>
  <c r="G214"/>
  <c r="L213"/>
  <c r="H213"/>
  <c r="I212"/>
  <c r="E212"/>
  <c r="J211"/>
  <c r="F211"/>
  <c r="K210"/>
  <c r="G210"/>
  <c r="L209"/>
  <c r="H209"/>
  <c r="I208"/>
  <c r="E208"/>
  <c r="J207"/>
  <c r="F207"/>
  <c r="K206"/>
  <c r="G206"/>
  <c r="L205"/>
  <c r="Q51" i="1" s="1"/>
  <c r="H205" i="3"/>
  <c r="I204"/>
  <c r="E204"/>
  <c r="J203"/>
  <c r="F203"/>
  <c r="K202"/>
  <c r="G202"/>
  <c r="L201"/>
  <c r="H201"/>
  <c r="I200"/>
  <c r="E200"/>
  <c r="M200" s="1"/>
  <c r="J199"/>
  <c r="F199"/>
  <c r="K198"/>
  <c r="G198"/>
  <c r="L197"/>
  <c r="H197"/>
  <c r="I196"/>
  <c r="G42" i="2" s="1"/>
  <c r="E196" i="3"/>
  <c r="J195"/>
  <c r="F195"/>
  <c r="K194"/>
  <c r="G194"/>
  <c r="L193"/>
  <c r="H193"/>
  <c r="I192"/>
  <c r="E192"/>
  <c r="J191"/>
  <c r="F191"/>
  <c r="K190"/>
  <c r="I41" i="2" s="1"/>
  <c r="G190" i="3"/>
  <c r="L189"/>
  <c r="H189"/>
  <c r="I188"/>
  <c r="E188"/>
  <c r="M188" s="1"/>
  <c r="J187"/>
  <c r="H40" i="2" s="1"/>
  <c r="F187" i="3"/>
  <c r="F93" i="2"/>
  <c r="F89"/>
  <c r="F83"/>
  <c r="H77"/>
  <c r="F78"/>
  <c r="F77" s="1"/>
  <c r="F75"/>
  <c r="F71"/>
  <c r="E68"/>
  <c r="E66" s="1"/>
  <c r="F33"/>
  <c r="G25"/>
  <c r="G22" s="1"/>
  <c r="F31"/>
  <c r="F25" s="1"/>
  <c r="N131" i="1"/>
  <c r="N132" s="1"/>
  <c r="J132"/>
  <c r="N122"/>
  <c r="N127" s="1"/>
  <c r="J127"/>
  <c r="N116"/>
  <c r="N118" s="1"/>
  <c r="J118"/>
  <c r="N108"/>
  <c r="N110" s="1"/>
  <c r="J110"/>
  <c r="N91"/>
  <c r="N95" s="1"/>
  <c r="J95"/>
  <c r="L133"/>
  <c r="L82"/>
  <c r="L140"/>
  <c r="L137" s="1"/>
  <c r="L141"/>
  <c r="L138" s="1"/>
  <c r="F133"/>
  <c r="F82"/>
  <c r="F140"/>
  <c r="F137" s="1"/>
  <c r="F141"/>
  <c r="F138" s="1"/>
  <c r="N25"/>
  <c r="N28" s="1"/>
  <c r="J28"/>
  <c r="F59" i="2"/>
  <c r="F37"/>
  <c r="I25"/>
  <c r="E22"/>
  <c r="I114" i="1"/>
  <c r="I106"/>
  <c r="I120" s="1"/>
  <c r="I99"/>
  <c r="I89"/>
  <c r="I101" s="1"/>
  <c r="I84" s="1"/>
  <c r="G82"/>
  <c r="I81"/>
  <c r="I46"/>
  <c r="I23"/>
  <c r="I48" s="1"/>
  <c r="H25" i="2"/>
  <c r="H22" s="1"/>
  <c r="F23"/>
  <c r="P9" i="1"/>
  <c r="I9"/>
  <c r="M619" i="3"/>
  <c r="M622"/>
  <c r="M623"/>
  <c r="M624"/>
  <c r="M626"/>
  <c r="M627"/>
  <c r="M629"/>
  <c r="M631"/>
  <c r="M634"/>
  <c r="M635"/>
  <c r="M752"/>
  <c r="M753"/>
  <c r="M620"/>
  <c r="M621"/>
  <c r="M625"/>
  <c r="M628"/>
  <c r="M630"/>
  <c r="M632"/>
  <c r="M633"/>
  <c r="M636"/>
  <c r="M754"/>
  <c r="J51" i="1" l="1"/>
  <c r="P58"/>
  <c r="M287" i="3"/>
  <c r="P61" i="1"/>
  <c r="I61" s="1"/>
  <c r="E52" i="2"/>
  <c r="M293" i="3"/>
  <c r="H43" i="2"/>
  <c r="Q65" i="1"/>
  <c r="J73"/>
  <c r="Q75"/>
  <c r="M297" i="3"/>
  <c r="E55" i="2"/>
  <c r="D598" i="3"/>
  <c r="E447"/>
  <c r="D447" s="1"/>
  <c r="J58" i="1"/>
  <c r="Q63"/>
  <c r="P55"/>
  <c r="I55" s="1"/>
  <c r="E42" i="2"/>
  <c r="M196" i="3"/>
  <c r="E45" i="2"/>
  <c r="M236" i="3"/>
  <c r="P66" i="1"/>
  <c r="I66" s="1"/>
  <c r="M240" i="3"/>
  <c r="M256"/>
  <c r="E47" i="2"/>
  <c r="E51"/>
  <c r="M272" i="3"/>
  <c r="P60" i="1"/>
  <c r="I60" s="1"/>
  <c r="M284" i="3"/>
  <c r="E41" i="2"/>
  <c r="M190" i="3"/>
  <c r="P74" i="1"/>
  <c r="I74" s="1"/>
  <c r="M274" i="3"/>
  <c r="E50" i="2"/>
  <c r="M288" i="3"/>
  <c r="P70" i="1"/>
  <c r="I70" s="1"/>
  <c r="M292" i="3"/>
  <c r="E53" i="2"/>
  <c r="M294" i="3"/>
  <c r="P62" i="1"/>
  <c r="I62" s="1"/>
  <c r="E54" i="2"/>
  <c r="M296" i="3"/>
  <c r="P59" i="1"/>
  <c r="I59" s="1"/>
  <c r="E49" i="2"/>
  <c r="M275" i="3"/>
  <c r="E48" i="2"/>
  <c r="M265" i="3"/>
  <c r="P69" i="1"/>
  <c r="E46" i="2"/>
  <c r="M255" i="3"/>
  <c r="P73" i="1"/>
  <c r="E63" i="2"/>
  <c r="M249" i="3"/>
  <c r="P65" i="1"/>
  <c r="E44" i="2"/>
  <c r="M227" i="3"/>
  <c r="P53" i="1"/>
  <c r="I53" s="1"/>
  <c r="M223" i="3"/>
  <c r="P51" i="1"/>
  <c r="M205" i="3"/>
  <c r="E43" i="2"/>
  <c r="G39"/>
  <c r="F40"/>
  <c r="P54" i="1"/>
  <c r="I54" s="1"/>
  <c r="E40" i="2"/>
  <c r="M187" i="3"/>
  <c r="P52" i="1"/>
  <c r="I52" s="1"/>
  <c r="M217" i="3"/>
  <c r="F22" i="2"/>
  <c r="F41"/>
  <c r="I45"/>
  <c r="Q69" i="1"/>
  <c r="I49" i="2"/>
  <c r="I48"/>
  <c r="I46"/>
  <c r="I44"/>
  <c r="I43"/>
  <c r="Q55" i="1"/>
  <c r="J55" s="1"/>
  <c r="N55" s="1"/>
  <c r="I39" i="2"/>
  <c r="J48" i="1"/>
  <c r="J101"/>
  <c r="J120"/>
  <c r="F56" i="2"/>
  <c r="F68"/>
  <c r="F66" s="1"/>
  <c r="M192" i="3"/>
  <c r="M204"/>
  <c r="M208"/>
  <c r="M212"/>
  <c r="M216"/>
  <c r="M220"/>
  <c r="M224"/>
  <c r="M228"/>
  <c r="M232"/>
  <c r="M244"/>
  <c r="M248"/>
  <c r="M252"/>
  <c r="M260"/>
  <c r="M264"/>
  <c r="M268"/>
  <c r="M276"/>
  <c r="M280"/>
  <c r="M194"/>
  <c r="M202"/>
  <c r="M206"/>
  <c r="M214"/>
  <c r="M218"/>
  <c r="M222"/>
  <c r="M226"/>
  <c r="M230"/>
  <c r="M234"/>
  <c r="M238"/>
  <c r="M242"/>
  <c r="M246"/>
  <c r="M250"/>
  <c r="M254"/>
  <c r="M258"/>
  <c r="M262"/>
  <c r="M266"/>
  <c r="M270"/>
  <c r="M278"/>
  <c r="M282"/>
  <c r="M286"/>
  <c r="F50" i="2"/>
  <c r="M290" i="3"/>
  <c r="F53" i="2"/>
  <c r="F54"/>
  <c r="G49"/>
  <c r="F49" s="1"/>
  <c r="M271" i="3"/>
  <c r="M269"/>
  <c r="G48" i="2"/>
  <c r="F48" s="1"/>
  <c r="M257" i="3"/>
  <c r="G46" i="2"/>
  <c r="F46" s="1"/>
  <c r="F63"/>
  <c r="M239" i="3"/>
  <c r="M237"/>
  <c r="H45" i="2"/>
  <c r="F45" s="1"/>
  <c r="M233" i="3"/>
  <c r="G44" i="2"/>
  <c r="F44" s="1"/>
  <c r="G43"/>
  <c r="F43" s="1"/>
  <c r="H42"/>
  <c r="F42" s="1"/>
  <c r="M283" i="3"/>
  <c r="M281"/>
  <c r="M279"/>
  <c r="M277"/>
  <c r="M273"/>
  <c r="M267"/>
  <c r="M263"/>
  <c r="M261"/>
  <c r="M259"/>
  <c r="M253"/>
  <c r="M251"/>
  <c r="M247"/>
  <c r="M245"/>
  <c r="M243"/>
  <c r="M241"/>
  <c r="M235"/>
  <c r="M231"/>
  <c r="M229"/>
  <c r="M225"/>
  <c r="M221"/>
  <c r="M219"/>
  <c r="M215"/>
  <c r="M213"/>
  <c r="M211"/>
  <c r="M209"/>
  <c r="M207"/>
  <c r="M203"/>
  <c r="M199"/>
  <c r="M195"/>
  <c r="M193"/>
  <c r="M191"/>
  <c r="M189"/>
  <c r="N48" i="1"/>
  <c r="N101"/>
  <c r="N84" s="1"/>
  <c r="N120"/>
  <c r="G66" i="2"/>
  <c r="J69" i="1" l="1"/>
  <c r="Q71"/>
  <c r="I65"/>
  <c r="I67" s="1"/>
  <c r="P67"/>
  <c r="I69"/>
  <c r="I71" s="1"/>
  <c r="P71"/>
  <c r="J65"/>
  <c r="Q67"/>
  <c r="I51"/>
  <c r="I56" s="1"/>
  <c r="P56"/>
  <c r="I73"/>
  <c r="I75" s="1"/>
  <c r="P75"/>
  <c r="N58"/>
  <c r="N63" s="1"/>
  <c r="J63"/>
  <c r="N73"/>
  <c r="N75" s="1"/>
  <c r="J75"/>
  <c r="I58"/>
  <c r="I63" s="1"/>
  <c r="P63"/>
  <c r="N51"/>
  <c r="N56" s="1"/>
  <c r="J56"/>
  <c r="G38" i="2"/>
  <c r="G64" s="1"/>
  <c r="H39"/>
  <c r="H38" s="1"/>
  <c r="H64" s="1"/>
  <c r="Q56" i="1"/>
  <c r="Q77" s="1"/>
  <c r="Q83" s="1"/>
  <c r="J84"/>
  <c r="I38" i="2"/>
  <c r="I64" s="1"/>
  <c r="E39"/>
  <c r="E38" s="1"/>
  <c r="E64" s="1"/>
  <c r="F39"/>
  <c r="F38" s="1"/>
  <c r="F64" s="1"/>
  <c r="F65" l="1"/>
  <c r="F105"/>
  <c r="E105"/>
  <c r="E65"/>
  <c r="I105"/>
  <c r="I65"/>
  <c r="H65"/>
  <c r="H105"/>
  <c r="N65" i="1"/>
  <c r="N67" s="1"/>
  <c r="J67"/>
  <c r="N69"/>
  <c r="N71" s="1"/>
  <c r="J71"/>
  <c r="Q82"/>
  <c r="Q140"/>
  <c r="Q137" s="1"/>
  <c r="Q141"/>
  <c r="Q138" s="1"/>
  <c r="Q133"/>
  <c r="G105" i="2"/>
  <c r="G65"/>
  <c r="N77" i="1"/>
  <c r="N83" s="1"/>
  <c r="I77"/>
  <c r="I83" s="1"/>
  <c r="J77"/>
  <c r="J83" s="1"/>
  <c r="P77"/>
  <c r="P83" s="1"/>
  <c r="J82" l="1"/>
  <c r="J140"/>
  <c r="J137" s="1"/>
  <c r="J141"/>
  <c r="J138" s="1"/>
  <c r="J133"/>
  <c r="N82"/>
  <c r="N140"/>
  <c r="N137" s="1"/>
  <c r="N141"/>
  <c r="N138" s="1"/>
  <c r="N133"/>
  <c r="P133"/>
  <c r="P82"/>
  <c r="P140"/>
  <c r="P137" s="1"/>
  <c r="P141"/>
  <c r="P138" s="1"/>
  <c r="I133"/>
  <c r="B133" s="1"/>
  <c r="I82"/>
  <c r="I140"/>
  <c r="I137" s="1"/>
  <c r="I141"/>
  <c r="I138" s="1"/>
  <c r="B65" i="2"/>
  <c r="B105"/>
  <c r="B82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2021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66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7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7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6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4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8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<sst xmlns="http://schemas.openxmlformats.org/spreadsheetml/2006/main" count="2911" uniqueCount="2099">
  <si>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</si>
  <si>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</si>
  <si>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</si>
  <si>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</si>
  <si>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</si>
  <si>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</si>
  <si>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</si>
  <si>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</si>
  <si>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</si>
  <si>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</si>
  <si>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</si>
  <si>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</si>
  <si>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</si>
  <si>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</si>
  <si>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</si>
  <si>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</si>
  <si>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</si>
  <si>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</si>
  <si>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</si>
  <si>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</si>
  <si>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</si>
  <si>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</si>
  <si>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</si>
  <si>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</si>
  <si>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</si>
  <si>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</si>
  <si>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</si>
  <si>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</si>
  <si>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</si>
  <si>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</si>
  <si>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</si>
  <si>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</si>
  <si>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</si>
  <si>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</si>
  <si>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</si>
  <si>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</si>
  <si>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</si>
  <si>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</si>
  <si>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</si>
  <si>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</si>
  <si>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</si>
  <si>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</si>
  <si>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</si>
  <si>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</si>
  <si>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</si>
  <si>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</si>
  <si>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</si>
  <si>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</si>
  <si>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</si>
  <si>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</si>
  <si>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</si>
  <si>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</si>
  <si>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</si>
  <si>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</si>
  <si>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</si>
  <si>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</si>
  <si>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</si>
  <si>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</si>
  <si>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</si>
  <si>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</si>
  <si>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</si>
  <si>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</si>
  <si>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</si>
  <si>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</si>
  <si>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</si>
  <si>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</si>
  <si>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</si>
  <si>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</si>
  <si>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</si>
  <si>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</si>
  <si>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</si>
  <si>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</si>
  <si>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</si>
  <si>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</si>
  <si>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</si>
  <si>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</si>
  <si>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</si>
  <si>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</si>
  <si>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</si>
  <si>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</si>
  <si>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</si>
  <si>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</si>
  <si>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</si>
  <si>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</si>
  <si>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</si>
  <si>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</si>
  <si>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</si>
  <si>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</si>
  <si>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</si>
  <si>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</si>
  <si>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</si>
  <si>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</si>
  <si>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</si>
  <si>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</si>
  <si>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</si>
  <si>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</si>
  <si>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</si>
  <si>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</si>
  <si>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</si>
  <si>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</si>
  <si>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</si>
  <si>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</si>
  <si>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</si>
  <si>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</si>
  <si>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</si>
  <si>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</si>
  <si>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</si>
  <si>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</si>
  <si>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</si>
  <si>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</si>
  <si>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</si>
  <si>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</si>
  <si>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</si>
  <si>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</si>
  <si>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</si>
  <si>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</si>
  <si>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</si>
  <si>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</si>
  <si>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</si>
  <si>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</si>
  <si>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</si>
  <si>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</si>
  <si>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</si>
  <si>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</si>
  <si>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</si>
  <si>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</si>
  <si>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</si>
  <si>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</si>
  <si>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</si>
  <si>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</si>
  <si>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</si>
  <si>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</si>
  <si>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</si>
  <si>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</si>
  <si>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</si>
  <si>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</si>
  <si>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</si>
  <si>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</si>
  <si>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</si>
  <si>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</si>
  <si>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</si>
  <si>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</si>
  <si>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</si>
  <si>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</si>
  <si>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</si>
  <si>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</si>
  <si>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</si>
  <si>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</si>
  <si>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</si>
  <si>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</si>
  <si>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</si>
  <si>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</si>
  <si>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</si>
  <si>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</si>
  <si>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</si>
  <si>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</si>
  <si>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</si>
  <si>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</si>
  <si>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</si>
  <si>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</si>
  <si>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</si>
  <si>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</si>
  <si>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</si>
  <si>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</si>
  <si>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</si>
  <si>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</si>
  <si>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</si>
  <si>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</si>
  <si>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</si>
  <si>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</si>
  <si>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</si>
  <si>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</si>
  <si>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</si>
  <si>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</si>
  <si>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</si>
  <si>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</si>
  <si>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</si>
  <si>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</si>
  <si>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</si>
  <si>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</si>
  <si>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</si>
  <si>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</si>
  <si>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</si>
  <si>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</si>
  <si>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</si>
  <si>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</si>
  <si>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</si>
  <si>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</si>
  <si>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</si>
  <si>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</si>
  <si>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</si>
  <si>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</si>
  <si>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</si>
  <si>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</si>
  <si>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</si>
  <si>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</si>
  <si>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</si>
  <si>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</si>
  <si>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</si>
  <si>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</si>
  <si>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</si>
  <si>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</si>
  <si>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</si>
  <si>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</si>
  <si>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</si>
  <si>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</si>
  <si>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</si>
  <si>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</si>
  <si>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</si>
  <si>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</si>
  <si>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</si>
  <si>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</si>
  <si>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</si>
  <si>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</si>
  <si>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</si>
  <si>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</si>
  <si>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</si>
  <si>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</si>
  <si>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</si>
  <si>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</si>
  <si>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</si>
  <si>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</si>
  <si>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</si>
  <si>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</si>
  <si>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</si>
  <si>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</si>
  <si>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</si>
  <si>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</si>
  <si>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</si>
  <si>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</si>
  <si>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</si>
  <si>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</si>
  <si>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</si>
  <si>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</si>
  <si>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</si>
  <si>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</si>
  <si>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</si>
  <si>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</si>
  <si>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</si>
  <si>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</si>
  <si>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</si>
  <si>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</si>
  <si>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</si>
  <si>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</si>
  <si>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</si>
  <si>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</si>
  <si>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</si>
  <si>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</si>
  <si>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</si>
  <si>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</si>
  <si>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</si>
  <si>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</si>
  <si>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</si>
  <si>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</si>
  <si>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</si>
  <si>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</si>
  <si>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</si>
  <si>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</si>
  <si>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</si>
  <si>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</si>
  <si>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</si>
  <si>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</si>
  <si>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</si>
  <si>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</si>
  <si>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</si>
  <si>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</si>
  <si>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</si>
  <si>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</si>
  <si>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</si>
  <si>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</si>
  <si>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</si>
  <si>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</si>
  <si>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</si>
  <si>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</si>
  <si>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</si>
  <si>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</si>
  <si>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</si>
  <si>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</si>
  <si>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</si>
  <si>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</si>
  <si>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</si>
  <si>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</si>
  <si>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</si>
  <si>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</si>
  <si>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</si>
  <si>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</si>
  <si>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</si>
  <si>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</si>
  <si>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</si>
  <si>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</si>
  <si>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</si>
  <si>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</si>
  <si>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</si>
  <si>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</si>
  <si>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</si>
  <si>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</si>
  <si>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</si>
  <si>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</si>
  <si>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</si>
  <si>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</si>
  <si>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</si>
  <si>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</si>
  <si>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</si>
  <si>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</si>
  <si>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</si>
  <si>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</si>
  <si>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</si>
  <si>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</si>
  <si>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</si>
  <si>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</si>
  <si>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</si>
  <si>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</si>
  <si>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</si>
  <si>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</si>
  <si>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</si>
  <si>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</si>
  <si>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</si>
  <si>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</si>
  <si>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</si>
  <si>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</si>
  <si>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</si>
  <si>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</si>
  <si>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</si>
  <si>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</si>
  <si>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</si>
  <si>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</si>
  <si>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</si>
  <si>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</si>
  <si>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</si>
  <si>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</si>
  <si>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</si>
  <si>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</si>
  <si>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</si>
  <si>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</si>
  <si>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</si>
  <si>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</si>
  <si>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</si>
  <si>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</si>
  <si>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</si>
  <si>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</si>
  <si>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</si>
  <si>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</si>
  <si>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</si>
  <si>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</si>
  <si>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</si>
  <si>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</si>
  <si>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</si>
  <si>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</si>
  <si>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</si>
  <si>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</si>
  <si>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</si>
  <si>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</si>
  <si>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</si>
  <si>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</si>
  <si>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</si>
  <si>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</si>
  <si>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</si>
  <si>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</si>
  <si>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</si>
  <si>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</si>
  <si>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</si>
  <si>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</si>
  <si>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</si>
  <si>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</si>
  <si>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</si>
  <si>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</si>
  <si>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</si>
  <si>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</si>
  <si>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</si>
  <si>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</si>
  <si>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</si>
  <si>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</si>
  <si>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</si>
  <si>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</si>
  <si>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</si>
  <si>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</si>
  <si>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</si>
  <si>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</si>
  <si>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</si>
  <si>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</si>
  <si>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</si>
  <si>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</si>
  <si>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</si>
  <si>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</si>
  <si>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</si>
  <si>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</si>
  <si>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</si>
  <si>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</si>
  <si>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</si>
  <si>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</si>
  <si>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</si>
  <si>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</si>
  <si>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</si>
  <si>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</si>
  <si>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</si>
  <si>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</si>
  <si>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</si>
  <si>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</si>
  <si>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</si>
  <si>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</si>
  <si>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</si>
  <si>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</si>
  <si>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</si>
  <si>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</si>
  <si>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</si>
  <si>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</si>
  <si>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</si>
  <si>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</si>
  <si>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</si>
  <si>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</si>
  <si>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</si>
  <si>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</si>
  <si>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</si>
  <si>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</si>
  <si>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</si>
  <si>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</si>
  <si>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</si>
  <si>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</si>
  <si>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</si>
  <si>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</si>
  <si>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</si>
  <si>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</si>
  <si>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</si>
  <si>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</si>
  <si>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</si>
  <si>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</si>
  <si>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</si>
  <si>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</si>
  <si>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</si>
  <si>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</si>
  <si>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</si>
  <si>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</si>
  <si>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</si>
  <si>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</si>
  <si>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</si>
  <si>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</si>
  <si>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</si>
  <si>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</si>
  <si>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</si>
  <si>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</si>
  <si>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</si>
  <si>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</si>
  <si>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</si>
  <si>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</si>
  <si>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</si>
  <si>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</si>
  <si>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</si>
  <si>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</si>
  <si>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</si>
  <si>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</si>
  <si>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</si>
  <si>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</si>
  <si>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</si>
  <si>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</si>
  <si>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</si>
  <si>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</si>
  <si>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</si>
  <si>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</si>
  <si>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</si>
  <si>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</si>
  <si>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</si>
  <si>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</si>
  <si>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</si>
  <si>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</si>
  <si>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</si>
  <si>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</si>
  <si>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</si>
  <si>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</si>
  <si>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</si>
  <si>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</si>
  <si>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</si>
  <si>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</si>
  <si>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</si>
  <si>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</si>
  <si>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</si>
  <si>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</si>
  <si>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</si>
  <si>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</si>
  <si>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</si>
  <si>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</si>
  <si>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</si>
  <si>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</si>
  <si>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</si>
  <si>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</si>
  <si>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</si>
  <si>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</si>
  <si>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</si>
  <si>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</si>
  <si>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</si>
  <si>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</si>
  <si>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</si>
  <si>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</si>
  <si>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</si>
  <si>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</si>
  <si>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</si>
  <si>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</si>
  <si>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</si>
  <si>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</si>
  <si>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</si>
  <si>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</si>
  <si>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</si>
  <si>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</si>
  <si>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</si>
  <si>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</si>
  <si>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</si>
  <si>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</si>
  <si>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</si>
  <si>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</si>
  <si>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</si>
  <si>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</si>
  <si>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</si>
  <si>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</si>
  <si>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</si>
  <si>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</si>
  <si>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</si>
  <si>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</si>
  <si>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</si>
  <si>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</si>
  <si>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</si>
  <si>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</si>
  <si>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</si>
  <si>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</si>
  <si>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</si>
  <si>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</si>
  <si>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</si>
  <si>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</si>
  <si>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</si>
  <si>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</si>
  <si>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</si>
  <si>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</si>
  <si>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</si>
  <si>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</si>
  <si>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</si>
  <si>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</si>
  <si>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</si>
  <si>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</si>
  <si>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</si>
  <si>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</si>
  <si>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</si>
  <si>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</si>
  <si>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</si>
  <si>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</si>
  <si>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</si>
  <si>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</si>
  <si>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</si>
  <si>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</si>
  <si>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</si>
  <si>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</si>
  <si>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</si>
  <si>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</si>
  <si>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</si>
  <si>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</si>
  <si>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</si>
  <si>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</si>
  <si>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</si>
  <si>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</si>
  <si>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</si>
  <si>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</si>
  <si>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</si>
  <si>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</si>
  <si>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</si>
  <si>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</si>
  <si>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</si>
  <si>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</si>
  <si>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</si>
  <si>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</si>
  <si>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</si>
  <si>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</si>
  <si>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</si>
  <si>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</si>
  <si>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</si>
  <si>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</si>
  <si>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</si>
  <si>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</si>
  <si>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</si>
  <si>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</si>
  <si>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</si>
  <si>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</si>
  <si>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</si>
  <si>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</si>
  <si>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</si>
  <si>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</si>
  <si>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</si>
  <si>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</si>
  <si>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</si>
  <si>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</si>
  <si>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</si>
  <si>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</si>
  <si>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</si>
  <si>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</si>
  <si>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</si>
  <si>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</si>
  <si>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</si>
  <si>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</si>
  <si>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</si>
  <si>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</si>
  <si>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</si>
  <si>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</si>
  <si>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</si>
  <si>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</si>
  <si>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</si>
  <si>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</si>
  <si>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</si>
  <si>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</si>
  <si>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</si>
  <si>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</si>
  <si>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</si>
  <si>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</si>
  <si>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</si>
  <si>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</si>
  <si>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</si>
  <si>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</si>
  <si>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</si>
  <si>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</si>
  <si>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</si>
  <si>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</si>
  <si>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</si>
  <si>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</si>
  <si>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</si>
  <si>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</si>
  <si>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</si>
  <si>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</si>
  <si>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</si>
  <si>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</si>
  <si>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</si>
  <si>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</si>
  <si>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</si>
  <si>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</si>
  <si>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</si>
  <si>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</si>
  <si>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</si>
  <si>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</si>
  <si>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</si>
  <si>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</si>
  <si>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</si>
  <si>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</si>
  <si>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</si>
  <si>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</si>
  <si>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</si>
  <si>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</si>
  <si>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</si>
  <si>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</si>
  <si>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</si>
  <si>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</si>
  <si>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</si>
  <si>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</si>
  <si>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</si>
  <si>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</si>
  <si>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</si>
  <si>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</si>
  <si>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</si>
  <si>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</si>
  <si>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</si>
  <si>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</si>
  <si>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</si>
  <si>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</si>
  <si>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</si>
  <si>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</si>
  <si>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</si>
  <si>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</si>
  <si>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</si>
  <si>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</si>
  <si>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</si>
  <si>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</si>
  <si>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</si>
  <si>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</si>
  <si>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</si>
  <si>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</si>
  <si>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</si>
  <si>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</si>
  <si>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</si>
  <si>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</si>
  <si>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</si>
  <si>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</si>
  <si>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</si>
  <si>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</si>
  <si>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</si>
  <si>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</si>
  <si>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</si>
  <si>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</si>
  <si>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</si>
  <si>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</si>
  <si>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</si>
  <si>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</si>
  <si>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</si>
  <si>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</si>
  <si>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</si>
  <si>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</si>
  <si>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</si>
  <si>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</si>
  <si>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</si>
  <si>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</si>
  <si>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</si>
  <si>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</si>
  <si>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</si>
  <si>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</si>
  <si>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</si>
  <si>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</si>
  <si>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</si>
  <si>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</si>
  <si>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</si>
  <si>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</si>
  <si>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</si>
  <si>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</si>
  <si>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</si>
  <si>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</si>
  <si>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</si>
  <si>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</si>
  <si>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</si>
  <si>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</si>
  <si>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</si>
  <si>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</si>
  <si>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</si>
  <si>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</si>
  <si>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</si>
  <si>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</si>
  <si>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</si>
  <si>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</si>
  <si>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</si>
  <si>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</si>
  <si>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</si>
  <si>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</si>
  <si>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</si>
  <si>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</si>
  <si>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</si>
  <si>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</si>
  <si>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</si>
  <si>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</si>
  <si>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</si>
  <si>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</si>
  <si>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</si>
  <si>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</si>
  <si>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</si>
  <si>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</si>
  <si>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</si>
  <si>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</si>
  <si>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</si>
  <si>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</si>
  <si>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</si>
  <si>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</si>
  <si>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</si>
  <si>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</si>
  <si>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</si>
  <si>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</si>
  <si>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</si>
  <si>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</si>
  <si>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</si>
  <si>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</si>
  <si>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</si>
  <si>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</si>
  <si>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</si>
  <si>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</si>
  <si>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</si>
  <si>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</si>
  <si>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</si>
  <si>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</si>
  <si>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</si>
  <si>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</si>
  <si>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</si>
  <si>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</si>
  <si>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</si>
  <si>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</si>
  <si>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</si>
  <si>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</si>
  <si>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</si>
  <si>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</si>
  <si>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</si>
  <si>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</si>
  <si>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</si>
  <si>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</si>
  <si>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</si>
  <si>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</si>
  <si>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</si>
  <si>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</si>
  <si>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</si>
  <si>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</si>
  <si>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</si>
  <si>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</si>
  <si>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</si>
  <si>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</si>
  <si>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</si>
  <si>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</si>
  <si>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</si>
  <si>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</si>
  <si>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</si>
  <si>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</si>
  <si>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</si>
  <si>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</si>
  <si>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</si>
  <si>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</si>
  <si>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</si>
  <si>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</si>
  <si>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</si>
  <si>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</si>
  <si>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</si>
  <si>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</si>
  <si>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</si>
  <si>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</si>
  <si>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</si>
  <si>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</si>
  <si>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</si>
  <si>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</si>
  <si>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</si>
  <si>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</si>
  <si>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</si>
  <si>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</si>
  <si>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</si>
  <si>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</si>
  <si>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</si>
  <si>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</si>
  <si>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</si>
  <si>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</si>
  <si>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</si>
  <si>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</si>
  <si>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</si>
  <si>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</si>
  <si>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</si>
  <si>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</si>
  <si>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</si>
  <si>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</si>
  <si>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</si>
  <si>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</si>
  <si>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</si>
  <si>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</si>
  <si>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</si>
  <si>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</si>
  <si>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</si>
  <si>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</si>
  <si>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</si>
  <si>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</si>
  <si>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</si>
  <si>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</si>
  <si>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</si>
  <si>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</si>
  <si>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</si>
  <si>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</si>
  <si>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</si>
  <si>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</si>
  <si>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</si>
  <si>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</si>
  <si>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</si>
  <si>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</si>
  <si>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</si>
  <si>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</si>
  <si>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</si>
  <si>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</si>
  <si>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</si>
  <si>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</si>
  <si>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</si>
  <si>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</si>
  <si>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</si>
  <si>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</si>
  <si>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</si>
  <si>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</si>
  <si>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</si>
  <si>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</si>
  <si>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</si>
  <si>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</si>
  <si>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</si>
  <si>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</si>
  <si>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</si>
  <si>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</si>
  <si>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</si>
  <si>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</si>
  <si>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</si>
  <si>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</si>
  <si>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</si>
  <si>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</si>
  <si>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</si>
  <si>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</si>
  <si>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</si>
  <si>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</si>
  <si>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</si>
  <si>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</si>
  <si>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</si>
  <si>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</si>
  <si>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</si>
  <si>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</si>
  <si>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</si>
  <si>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</si>
  <si>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</si>
  <si>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</si>
  <si>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</si>
  <si>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</si>
  <si>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</si>
  <si>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</si>
  <si>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</si>
  <si>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</si>
  <si>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</si>
  <si>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</si>
  <si>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</si>
  <si>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</si>
  <si>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</si>
  <si>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</si>
  <si>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</si>
  <si>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</si>
  <si>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</si>
  <si>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</si>
  <si>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</si>
  <si>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</si>
  <si>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</si>
  <si>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</si>
  <si>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</si>
  <si>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</si>
  <si>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</si>
  <si>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</si>
  <si>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</si>
  <si>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</si>
  <si>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</si>
  <si>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</si>
  <si>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</si>
  <si>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</si>
  <si>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</si>
  <si>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</si>
  <si>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</si>
  <si>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</si>
  <si>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</si>
  <si>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</si>
  <si>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</si>
  <si>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</si>
  <si>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</si>
  <si>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</si>
  <si>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</si>
  <si>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</si>
  <si>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</si>
  <si>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</si>
  <si>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</si>
  <si>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</si>
  <si>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</si>
  <si>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</si>
  <si>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</si>
  <si>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</si>
  <si>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</si>
  <si>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</si>
  <si>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</si>
  <si>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</si>
  <si>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</si>
  <si>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</si>
  <si>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</si>
  <si>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</si>
  <si>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</si>
  <si>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</si>
  <si>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</si>
  <si>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</si>
  <si>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</si>
  <si>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</si>
  <si>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</si>
  <si>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</si>
  <si>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</si>
  <si>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</si>
  <si>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</si>
  <si>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</si>
  <si>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</si>
  <si>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</si>
  <si>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</si>
  <si>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</si>
  <si>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</si>
  <si>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</si>
  <si>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</si>
  <si>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</si>
  <si>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</si>
  <si>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</si>
  <si>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</si>
  <si>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</si>
  <si>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</si>
  <si>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</si>
  <si>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</si>
  <si>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</si>
  <si>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</si>
  <si>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</si>
  <si>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</si>
  <si>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</si>
  <si>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</si>
  <si>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</si>
  <si>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</si>
  <si>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</si>
  <si>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</si>
  <si>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</si>
  <si>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</si>
  <si>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</si>
  <si>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</si>
  <si>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</si>
  <si>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</si>
  <si>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</si>
  <si>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</si>
  <si>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</si>
  <si>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</si>
  <si>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</si>
  <si>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</si>
  <si>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</si>
  <si>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</si>
  <si>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</si>
  <si>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</si>
  <si>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</si>
  <si>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</si>
  <si>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</si>
  <si>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</si>
  <si>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</si>
  <si>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</si>
  <si>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</si>
  <si>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</si>
  <si>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</si>
  <si>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</si>
  <si>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</si>
  <si>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</si>
  <si>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</si>
  <si>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</si>
  <si>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</si>
  <si>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</si>
  <si>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</si>
  <si>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</si>
  <si>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</si>
  <si>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</si>
  <si>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</si>
  <si>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</si>
  <si>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</si>
  <si>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</si>
  <si>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</si>
  <si>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</si>
  <si>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</si>
  <si>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</si>
  <si>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</si>
  <si>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</si>
  <si>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</si>
  <si>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</si>
  <si>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</si>
  <si>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</si>
  <si>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</si>
  <si>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</si>
  <si>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</si>
  <si>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</si>
  <si>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</si>
  <si>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</si>
  <si>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</si>
  <si>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</si>
  <si>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</si>
  <si>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</si>
  <si>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</si>
  <si>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</si>
  <si>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</si>
  <si>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</si>
  <si>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</si>
  <si>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</si>
  <si>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</si>
  <si>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</si>
  <si>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</si>
  <si>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</si>
  <si>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</si>
  <si>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</si>
  <si>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</si>
  <si>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</si>
  <si>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</si>
  <si>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</si>
  <si>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</si>
  <si>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</si>
  <si>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</si>
  <si>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</si>
  <si>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</si>
  <si>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</si>
  <si>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</si>
  <si>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</si>
  <si>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</si>
  <si>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</si>
  <si>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</si>
  <si>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</si>
  <si>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</si>
  <si>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</si>
  <si>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</si>
  <si>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</si>
  <si>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</si>
  <si>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</si>
  <si>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</si>
  <si>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</si>
  <si>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</si>
  <si>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</si>
  <si>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</si>
  <si>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</si>
  <si>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</si>
  <si>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</si>
  <si>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</si>
  <si>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</si>
  <si>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</si>
  <si>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</si>
  <si>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</si>
  <si>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</si>
  <si>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</si>
  <si>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</si>
  <si>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</si>
  <si>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</si>
  <si>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</si>
  <si>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</si>
  <si>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</si>
  <si>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</si>
  <si>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</si>
  <si>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</si>
  <si>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</si>
  <si>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</si>
  <si>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</si>
  <si>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</si>
  <si>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</si>
  <si>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</si>
  <si>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</si>
  <si>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</si>
  <si>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</si>
  <si>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</si>
  <si>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</si>
  <si>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</si>
  <si>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</si>
  <si>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</si>
  <si>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</si>
  <si>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</si>
  <si>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</si>
  <si>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</si>
  <si>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</si>
  <si>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</si>
  <si>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</si>
  <si>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</si>
  <si>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</si>
  <si>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</si>
  <si>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</si>
  <si>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</si>
  <si>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</si>
  <si>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</si>
  <si>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</si>
  <si>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</si>
  <si>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</si>
  <si>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</si>
  <si>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</si>
  <si>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</si>
  <si>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</si>
  <si>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</si>
  <si>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</si>
  <si>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</si>
  <si>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</si>
  <si>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</si>
  <si>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</si>
  <si>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</si>
  <si>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</si>
  <si>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</si>
  <si>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</si>
  <si>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</si>
  <si>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</si>
  <si>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</si>
  <si>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</si>
  <si>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</si>
  <si>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</si>
  <si>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</si>
  <si>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</si>
  <si>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</si>
  <si>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</si>
  <si>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</si>
  <si>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</si>
  <si>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</si>
  <si>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</si>
  <si>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</si>
  <si>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</si>
  <si>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</si>
  <si>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</si>
  <si>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</si>
  <si>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</si>
  <si>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</si>
  <si>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</si>
  <si>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</si>
  <si>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</si>
  <si>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</si>
  <si>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</si>
  <si>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</si>
  <si>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</si>
  <si>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</si>
  <si>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</si>
  <si>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</si>
  <si>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</si>
  <si>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</si>
  <si>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</si>
  <si>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</si>
  <si>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</si>
  <si>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</si>
  <si>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</si>
  <si>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</si>
  <si>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</si>
  <si>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</si>
  <si>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</si>
  <si>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</si>
  <si>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</si>
  <si>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</si>
  <si>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</si>
  <si>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</si>
  <si>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</si>
  <si>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</si>
  <si>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</si>
  <si>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</si>
  <si>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</si>
  <si>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</si>
  <si>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</si>
  <si>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</si>
  <si>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</si>
  <si>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</si>
  <si>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</si>
  <si>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</si>
  <si>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</si>
  <si>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</si>
  <si>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</si>
  <si>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</si>
  <si>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</si>
  <si>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</si>
  <si>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</si>
  <si>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</si>
  <si>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</si>
  <si>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</si>
  <si>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</si>
  <si>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</si>
  <si>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</si>
  <si>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</si>
  <si>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</si>
  <si>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</si>
  <si>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</si>
  <si>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</si>
  <si>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</si>
  <si>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</si>
  <si>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</si>
  <si>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</si>
  <si>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</si>
  <si>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</si>
  <si>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</si>
  <si>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</si>
  <si>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</si>
  <si>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</si>
  <si>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</si>
  <si>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</si>
  <si>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</si>
  <si>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</si>
  <si>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</si>
  <si>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</si>
  <si>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</si>
  <si>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</si>
  <si>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</si>
  <si>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</si>
  <si>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</si>
  <si>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</si>
  <si>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</si>
  <si>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</si>
  <si>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</si>
  <si>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</si>
  <si>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</si>
  <si>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</si>
  <si>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</si>
  <si>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</si>
  <si>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</si>
  <si>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</si>
  <si>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</si>
  <si>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</si>
  <si>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</si>
  <si>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</si>
  <si>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</si>
  <si>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</si>
  <si>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</si>
  <si>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</si>
  <si>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</si>
  <si>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</si>
  <si>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</si>
  <si>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</si>
  <si>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</si>
  <si>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</si>
  <si>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</si>
  <si>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</si>
  <si>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</si>
  <si>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</si>
  <si>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</si>
  <si>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</si>
  <si>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</si>
  <si>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</si>
  <si>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</si>
  <si>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</si>
  <si>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</si>
  <si>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</si>
  <si>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</si>
  <si>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</si>
  <si>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</si>
  <si>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</si>
  <si>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</si>
  <si>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</si>
  <si>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</si>
  <si>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</si>
  <si>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</si>
  <si>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</si>
  <si>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</si>
  <si>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</si>
  <si>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</si>
  <si>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</si>
  <si>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</si>
  <si>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</si>
  <si>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</si>
  <si>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</si>
  <si>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</si>
  <si>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</si>
  <si>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</si>
  <si>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</si>
  <si>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</si>
  <si>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</si>
  <si>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</si>
  <si>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</si>
  <si>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</si>
  <si>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</si>
  <si>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</si>
  <si>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</si>
  <si>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</si>
  <si>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</si>
  <si>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</si>
  <si>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</si>
  <si>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</si>
  <si>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</si>
  <si>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</si>
  <si>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</si>
  <si>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</si>
  <si>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</si>
  <si>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</si>
  <si>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</si>
  <si>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</si>
  <si>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</si>
  <si>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</si>
  <si>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</si>
  <si>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</si>
  <si>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</si>
  <si>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</si>
  <si>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</si>
  <si>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</si>
  <si>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</si>
  <si>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</si>
  <si>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</si>
  <si>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</si>
  <si>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</si>
  <si>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</si>
  <si>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</si>
  <si>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</si>
  <si>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</si>
  <si>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</si>
  <si>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</si>
  <si>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</si>
  <si>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</si>
  <si>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</si>
  <si>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</si>
  <si>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</si>
  <si>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</si>
  <si>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</si>
  <si>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</si>
  <si>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</si>
  <si>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</si>
  <si>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</si>
  <si>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</si>
  <si>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</si>
  <si>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</si>
  <si>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</si>
  <si>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</si>
  <si>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</si>
  <si>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</si>
  <si>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</si>
  <si>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</si>
  <si>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</si>
  <si>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</si>
  <si>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</si>
  <si>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</si>
  <si>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</si>
  <si>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</si>
  <si>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</si>
  <si>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</si>
  <si>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</si>
  <si>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</si>
  <si>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</si>
  <si>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</si>
  <si>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</si>
  <si>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</si>
  <si>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</si>
  <si>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</si>
  <si>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</si>
  <si>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</si>
  <si>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</si>
  <si>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</si>
  <si>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</si>
  <si>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</si>
  <si>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</si>
  <si>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</si>
  <si>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</si>
  <si>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</si>
  <si>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</si>
  <si>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</si>
  <si>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</si>
  <si>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</si>
  <si>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</si>
  <si>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</si>
  <si>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</si>
  <si>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</si>
  <si>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</si>
  <si>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</si>
  <si>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</si>
  <si>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</si>
  <si>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</si>
  <si>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</si>
  <si>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</si>
  <si>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</si>
  <si>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</si>
  <si>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</si>
  <si>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</si>
  <si>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</si>
  <si>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</si>
  <si>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</si>
  <si>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</si>
  <si>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</si>
  <si>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</si>
  <si>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</si>
  <si>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</si>
  <si>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</si>
  <si>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</si>
  <si>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</si>
  <si>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</si>
  <si>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</si>
  <si>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</si>
  <si>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</si>
  <si>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</si>
  <si>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</si>
  <si>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</si>
  <si>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</si>
  <si>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</si>
  <si>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</si>
  <si>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</si>
  <si>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</si>
  <si>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</si>
  <si>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</si>
  <si>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</si>
  <si>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</si>
  <si>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</si>
  <si>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</si>
  <si>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</si>
  <si>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</si>
  <si>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</si>
  <si>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</si>
  <si>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</si>
  <si>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</si>
  <si>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</si>
  <si>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</si>
  <si>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</si>
  <si>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</si>
  <si>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</si>
  <si>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</si>
  <si>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</si>
  <si>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</si>
  <si>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</si>
  <si>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</si>
  <si>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</si>
  <si>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</si>
  <si>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</si>
  <si>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</si>
  <si>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</si>
  <si>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</si>
  <si>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</si>
  <si>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</si>
  <si>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</si>
  <si>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</si>
  <si>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</si>
  <si>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</si>
  <si>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</si>
  <si>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</si>
  <si>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</si>
  <si>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</si>
  <si>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</si>
  <si>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</si>
  <si>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</si>
  <si>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</si>
  <si>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</si>
  <si>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</si>
  <si>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</si>
  <si>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</si>
  <si>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</si>
  <si>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</si>
  <si>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</si>
  <si>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</si>
  <si>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</si>
  <si>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</si>
  <si>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</si>
  <si>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</si>
  <si>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</si>
  <si>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</si>
  <si>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</si>
  <si>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</si>
  <si>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</si>
  <si>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</si>
  <si>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</si>
  <si>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</si>
  <si>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</si>
  <si>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</si>
  <si>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</si>
  <si>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</si>
  <si>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</si>
  <si>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</si>
  <si>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</si>
  <si>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</si>
  <si>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</si>
  <si>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</si>
  <si>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</si>
  <si>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</si>
  <si>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</si>
  <si>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</si>
  <si>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</si>
  <si>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</si>
  <si>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</si>
  <si>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</si>
  <si>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</si>
  <si>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</si>
  <si>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</si>
  <si>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</si>
  <si>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</si>
  <si>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</si>
  <si>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</si>
  <si>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</si>
  <si>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</si>
  <si>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</si>
  <si>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</si>
  <si>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</si>
  <si>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</si>
  <si>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</si>
  <si>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</si>
  <si>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</si>
  <si>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</si>
  <si>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</si>
  <si>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</si>
  <si>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</si>
  <si>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</si>
  <si>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</si>
  <si>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</si>
  <si>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</si>
  <si>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</si>
  <si>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</si>
  <si>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</si>
  <si>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</si>
  <si>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</si>
  <si>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</si>
  <si>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</si>
  <si>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</si>
  <si>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</si>
  <si>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</si>
  <si>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</si>
  <si>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</si>
  <si>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</si>
  <si>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</si>
  <si>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</si>
  <si>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</si>
  <si>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</si>
  <si>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</si>
  <si>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</si>
  <si>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</si>
  <si>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</si>
  <si>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</si>
  <si>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</si>
  <si>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</si>
  <si>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</si>
  <si>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</si>
  <si>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</si>
  <si>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</si>
  <si>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</si>
  <si>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</si>
  <si>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</si>
  <si>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</si>
  <si>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</si>
  <si>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</si>
  <si>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</si>
  <si>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</si>
  <si>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</si>
  <si>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</si>
  <si>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</si>
  <si>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</si>
  <si>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</si>
  <si>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</si>
  <si>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</si>
  <si>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</si>
  <si>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</si>
  <si>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</si>
  <si>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</si>
  <si>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</si>
  <si>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</si>
  <si>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</si>
  <si>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</si>
  <si>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</si>
  <si>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</si>
  <si>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</si>
  <si>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</si>
  <si>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</si>
  <si>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</si>
  <si>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</si>
  <si>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</si>
  <si>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</si>
  <si>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</si>
  <si>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</si>
  <si>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</si>
  <si>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</si>
  <si>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</si>
  <si>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</si>
  <si>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</si>
  <si>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</si>
  <si>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</si>
  <si>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</si>
  <si>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</si>
  <si>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</si>
  <si>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</si>
  <si>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</si>
  <si>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</si>
  <si>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</si>
  <si>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</si>
  <si>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</si>
  <si>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</si>
  <si>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</si>
  <si>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</si>
  <si>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</si>
  <si>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</si>
  <si>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</si>
  <si>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</si>
  <si>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</si>
  <si>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</si>
  <si>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</si>
  <si>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</si>
  <si>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</si>
  <si>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</si>
  <si>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</si>
  <si>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</si>
  <si>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</si>
  <si>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</si>
  <si>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</si>
  <si>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</si>
  <si>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</si>
  <si>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</si>
  <si>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</si>
  <si>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</si>
  <si>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</si>
  <si>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</si>
  <si>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</si>
  <si>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</si>
  <si>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</si>
  <si>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</si>
  <si>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</si>
  <si>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</si>
  <si>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</si>
  <si>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</si>
  <si>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</si>
  <si>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</si>
  <si>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</si>
  <si>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</si>
  <si>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</si>
  <si>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</si>
  <si>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</si>
  <si>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</si>
  <si>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</si>
  <si>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</si>
  <si>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</si>
  <si>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</si>
  <si>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</si>
  <si>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</si>
  <si>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</si>
  <si>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</si>
  <si>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</si>
  <si>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</si>
  <si>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</si>
  <si>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</si>
  <si>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</si>
  <si>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</si>
  <si>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</si>
  <si>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</si>
  <si>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</si>
  <si>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</si>
  <si>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</si>
  <si>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</si>
  <si>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</si>
  <si>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</si>
  <si>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</si>
  <si>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</si>
  <si>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</si>
  <si>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</si>
  <si>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</si>
  <si>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</si>
  <si>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</si>
  <si>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</si>
  <si>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</si>
  <si>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</si>
  <si>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</si>
  <si>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</si>
  <si>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</si>
  <si>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</si>
  <si>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</si>
  <si>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</si>
  <si>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</si>
  <si>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</si>
  <si>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</si>
  <si>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</si>
  <si>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</si>
  <si>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</si>
  <si>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</si>
  <si>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</si>
  <si>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</si>
  <si>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</si>
  <si>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</si>
  <si>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</si>
  <si>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</si>
  <si>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</si>
  <si>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</si>
  <si>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</si>
  <si>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</si>
  <si>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</si>
  <si>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</si>
  <si>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</si>
  <si>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</si>
  <si>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</si>
  <si>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</si>
  <si>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</si>
  <si>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</si>
  <si>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</si>
  <si>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</si>
  <si>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</si>
  <si>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</si>
  <si>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</si>
  <si>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</si>
  <si>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</si>
  <si>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</si>
  <si>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</si>
  <si>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</si>
  <si>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</si>
  <si>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</si>
  <si>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</si>
  <si>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</si>
  <si>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</si>
  <si>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</si>
  <si>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</si>
  <si>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</si>
  <si>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</si>
  <si>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</si>
  <si>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</si>
  <si>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</si>
  <si>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</si>
  <si>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</si>
  <si>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</si>
  <si>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</si>
  <si>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</si>
  <si>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</si>
  <si>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</si>
  <si>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</si>
  <si>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</si>
  <si>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</si>
  <si>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</si>
  <si>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</si>
  <si>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</si>
  <si>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</si>
  <si>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</si>
  <si>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</si>
  <si>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</si>
  <si>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</si>
  <si>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</si>
  <si>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</si>
  <si>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</si>
  <si>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</si>
  <si>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</si>
  <si>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</si>
  <si>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</si>
  <si>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</si>
  <si>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</si>
  <si>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</si>
  <si>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</si>
  <si>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</si>
  <si>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</si>
  <si>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</si>
  <si>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</si>
  <si>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</si>
  <si>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</si>
  <si>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</si>
  <si>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</si>
  <si>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</si>
  <si>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</si>
  <si>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</si>
  <si>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</si>
  <si>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</si>
  <si>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</si>
  <si>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</si>
  <si>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</si>
  <si>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</si>
  <si>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</si>
  <si>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</si>
  <si>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</si>
  <si>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</si>
  <si>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</si>
  <si>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</si>
  <si>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</si>
  <si>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</si>
  <si>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</si>
  <si>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</si>
  <si>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</si>
  <si>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</si>
  <si>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</si>
  <si>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</si>
  <si>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</si>
  <si>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</si>
  <si>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</si>
  <si>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</si>
  <si>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</si>
  <si>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</si>
  <si>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</si>
  <si>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</si>
  <si>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</si>
  <si>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</si>
  <si>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</si>
  <si>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</si>
  <si>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</si>
  <si>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</si>
  <si>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</si>
  <si>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</si>
  <si>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</si>
  <si>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</si>
  <si>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</si>
  <si>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</si>
  <si>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</si>
  <si>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</si>
  <si>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</si>
  <si>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</si>
  <si>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</si>
  <si>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</si>
  <si>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</si>
  <si>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</si>
  <si>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</si>
  <si>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</si>
  <si>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</si>
  <si>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</si>
  <si>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</si>
  <si>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</si>
  <si>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</si>
  <si>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</si>
  <si>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</si>
  <si>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</si>
  <si>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</si>
  <si>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</si>
  <si>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</si>
  <si>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</si>
  <si>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</si>
  <si>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</si>
  <si>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</si>
  <si>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</si>
  <si>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</si>
  <si>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</si>
  <si>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</si>
  <si>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</si>
  <si>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</si>
  <si>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</si>
  <si>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</si>
  <si>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</si>
  <si>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</si>
  <si>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</si>
  <si>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</si>
  <si>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</si>
  <si>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</si>
  <si>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</si>
  <si>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</si>
  <si>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</si>
  <si>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</si>
  <si>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</si>
  <si>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</si>
  <si>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</si>
  <si>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</si>
  <si>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</si>
  <si>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</si>
  <si>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</si>
  <si>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</si>
  <si>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</si>
  <si>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</si>
  <si>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</si>
  <si>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</si>
  <si>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</si>
  <si>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</si>
  <si>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</si>
  <si>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</si>
  <si>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</si>
  <si>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</si>
  <si>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</si>
  <si>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</si>
  <si>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</si>
  <si>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</si>
  <si>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</si>
  <si>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</si>
  <si>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</si>
  <si>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</si>
  <si>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</si>
  <si>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</si>
  <si>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</si>
  <si>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</si>
  <si>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</si>
  <si>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</si>
  <si>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</si>
  <si>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</si>
  <si>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</si>
  <si>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</si>
  <si>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</si>
  <si>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</si>
  <si>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</si>
  <si>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</si>
  <si>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</si>
  <si>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</si>
  <si>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</si>
  <si>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</si>
  <si>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</si>
  <si>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</si>
  <si>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</si>
  <si>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</si>
  <si>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</si>
  <si>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</si>
  <si>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</si>
  <si>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</si>
  <si>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</si>
  <si>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</si>
  <si>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</si>
  <si>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</si>
  <si>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</si>
  <si>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</si>
  <si>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</si>
  <si>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</si>
  <si>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</si>
  <si>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</si>
  <si>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</si>
  <si>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</si>
  <si>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</si>
  <si>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</si>
  <si>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</si>
  <si>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</si>
  <si>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</si>
  <si>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</si>
  <si>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</si>
  <si>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</si>
  <si>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</si>
  <si>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</si>
  <si>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</si>
  <si>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</si>
  <si>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</si>
  <si>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</si>
  <si>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</si>
  <si>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</si>
  <si>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</si>
  <si>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</si>
  <si>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</si>
  <si>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</si>
  <si>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</si>
  <si>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</si>
  <si>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</si>
  <si>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</si>
  <si>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</si>
  <si>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</si>
  <si>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</si>
  <si>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</si>
  <si>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</si>
  <si>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</si>
  <si>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</si>
  <si>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</si>
  <si>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</si>
  <si>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</si>
  <si>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</si>
  <si>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</si>
  <si>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</si>
  <si>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</si>
  <si>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</si>
  <si>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</si>
  <si>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</si>
  <si>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</si>
  <si>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</si>
  <si>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</si>
  <si>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</si>
  <si>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</si>
  <si>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</si>
  <si>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</si>
  <si>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</si>
  <si>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</si>
  <si>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</si>
  <si>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</si>
  <si>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</si>
  <si>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</si>
  <si>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</si>
  <si>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</si>
  <si>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</si>
  <si>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</si>
  <si>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</si>
  <si>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</si>
  <si>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</si>
  <si>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</si>
  <si>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</si>
  <si>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</si>
  <si>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</si>
  <si>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</si>
  <si>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</si>
  <si>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</si>
  <si>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</si>
  <si>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</si>
  <si>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</si>
  <si>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</si>
  <si>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</si>
  <si>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</si>
  <si>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</si>
  <si>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</si>
  <si>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</si>
  <si>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</si>
  <si>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</si>
  <si>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</si>
  <si>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</si>
  <si>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</si>
  <si>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</si>
  <si>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</si>
  <si>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</si>
  <si>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</si>
  <si>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</si>
  <si>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</si>
  <si>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</si>
  <si>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</si>
  <si>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</si>
  <si>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</si>
  <si>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</si>
  <si>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</si>
  <si>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</si>
  <si>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</si>
  <si>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</si>
  <si>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</si>
  <si>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</si>
  <si>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</si>
  <si>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</si>
  <si>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</si>
  <si>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</si>
  <si>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</si>
  <si>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</si>
  <si>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</si>
  <si>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</si>
  <si>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</si>
  <si>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</si>
  <si>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</si>
  <si>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</si>
  <si>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</si>
  <si>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</si>
  <si>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</si>
  <si>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</si>
  <si>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</si>
  <si>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</si>
  <si>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</si>
  <si>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</si>
  <si>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</si>
  <si>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</si>
  <si>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</si>
  <si>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</si>
  <si>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</si>
  <si>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</si>
  <si>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</si>
  <si>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</si>
  <si>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</si>
  <si>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</si>
  <si>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</si>
  <si>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</si>
  <si>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</si>
  <si>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</si>
  <si>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</si>
  <si>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</si>
  <si>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</si>
  <si>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</si>
  <si>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</si>
  <si>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</si>
  <si>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</si>
  <si>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</si>
  <si>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</si>
  <si>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</si>
  <si>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</si>
  <si>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</si>
  <si>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</si>
  <si>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</si>
  <si>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</si>
  <si>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</si>
  <si>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</si>
  <si>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</si>
  <si>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</si>
  <si>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</si>
  <si>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</si>
  <si>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</si>
  <si>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</si>
  <si>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</si>
  <si>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</si>
  <si>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</si>
  <si>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</si>
  <si>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</si>
  <si>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</si>
  <si>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</si>
  <si>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</si>
  <si>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</si>
  <si>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</si>
  <si>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</si>
  <si>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</si>
  <si>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</si>
  <si>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</si>
  <si>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</si>
  <si>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</si>
  <si>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</si>
  <si>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</si>
  <si>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</si>
  <si>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</si>
  <si>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</si>
  <si>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СУ Г. С. Раковски</t>
  </si>
  <si>
    <t>b756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</si>
</sst>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58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2"/>
      <color rgb="FF663300"/>
      <name val="Arial"/>
      <family val="2"/>
      <charset val="204"/>
    </font>
    <font>
      <i/>
      <sz val="12"/>
      <color rgb="FF800000"/>
      <name val="Times New Roman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/>
    <xf numFmtId="0" fontId="35" fillId="0" borderId="0"/>
    <xf numFmtId="0" fontId="151" fillId="0" borderId="0"/>
    <xf numFmtId="0" fontId="148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4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2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4" fillId="17" borderId="3" xfId="0" applyNumberFormat="1" applyFont="1" applyFill="1" applyBorder="1" applyAlignment="1" applyProtection="1">
      <alignment horizontal="center" vertical="center"/>
    </xf>
    <xf numFmtId="0" fontId="155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6" fillId="19" borderId="5" xfId="12" applyFont="1" applyFill="1" applyBorder="1" applyAlignment="1">
      <alignment horizontal="left" vertical="center" wrapText="1"/>
    </xf>
    <xf numFmtId="0" fontId="157" fillId="19" borderId="6" xfId="12" applyFont="1" applyFill="1" applyBorder="1" applyAlignment="1">
      <alignment horizontal="center" vertical="center" wrapText="1"/>
    </xf>
    <xf numFmtId="0" fontId="156" fillId="19" borderId="7" xfId="4" applyFont="1" applyFill="1" applyBorder="1" applyAlignment="1">
      <alignment horizontal="center" vertical="center" wrapText="1"/>
    </xf>
    <xf numFmtId="0" fontId="156" fillId="19" borderId="8" xfId="4" applyFont="1" applyFill="1" applyBorder="1" applyAlignment="1">
      <alignment horizontal="center" vertical="center"/>
    </xf>
    <xf numFmtId="0" fontId="156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58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59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0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0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0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0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1" fillId="19" borderId="40" xfId="12" quotePrefix="1" applyFont="1" applyFill="1" applyBorder="1" applyAlignment="1" applyProtection="1">
      <alignment horizontal="right" vertical="center"/>
    </xf>
    <xf numFmtId="0" fontId="155" fillId="19" borderId="41" xfId="12" applyFont="1" applyFill="1" applyBorder="1" applyAlignment="1" applyProtection="1">
      <alignment horizontal="right" vertical="center"/>
    </xf>
    <xf numFmtId="0" fontId="156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2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4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4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3" fillId="23" borderId="5" xfId="4" applyFont="1" applyFill="1" applyBorder="1" applyAlignment="1" applyProtection="1">
      <alignment vertical="center"/>
    </xf>
    <xf numFmtId="0" fontId="163" fillId="23" borderId="6" xfId="4" applyFont="1" applyFill="1" applyBorder="1" applyAlignment="1" applyProtection="1">
      <alignment horizontal="center" vertical="center"/>
    </xf>
    <xf numFmtId="0" fontId="164" fillId="23" borderId="7" xfId="4" applyFont="1" applyFill="1" applyBorder="1" applyAlignment="1" applyProtection="1">
      <alignment horizontal="center" vertical="center" wrapText="1"/>
    </xf>
    <xf numFmtId="0" fontId="165" fillId="23" borderId="11" xfId="4" applyFont="1" applyFill="1" applyBorder="1" applyAlignment="1" applyProtection="1">
      <alignment horizontal="center" vertical="center"/>
    </xf>
    <xf numFmtId="0" fontId="165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6" fillId="24" borderId="8" xfId="4" applyNumberFormat="1" applyFont="1" applyFill="1" applyBorder="1" applyAlignment="1" applyProtection="1">
      <alignment horizontal="center" vertical="center" wrapText="1"/>
    </xf>
    <xf numFmtId="1" fontId="166" fillId="24" borderId="3" xfId="4" applyNumberFormat="1" applyFont="1" applyFill="1" applyBorder="1" applyAlignment="1" applyProtection="1">
      <alignment horizontal="center" vertical="center" wrapText="1"/>
    </xf>
    <xf numFmtId="1" fontId="166" fillId="24" borderId="9" xfId="4" applyNumberFormat="1" applyFont="1" applyFill="1" applyBorder="1" applyAlignment="1" applyProtection="1">
      <alignment horizontal="center" vertical="center" wrapText="1"/>
    </xf>
    <xf numFmtId="0" fontId="167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8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69" fillId="24" borderId="31" xfId="12" quotePrefix="1" applyNumberFormat="1" applyFont="1" applyFill="1" applyBorder="1" applyAlignment="1" applyProtection="1">
      <alignment horizontal="right" vertical="center"/>
    </xf>
    <xf numFmtId="3" fontId="166" fillId="24" borderId="52" xfId="4" applyNumberFormat="1" applyFont="1" applyFill="1" applyBorder="1" applyAlignment="1" applyProtection="1">
      <alignment horizontal="right" vertical="center"/>
    </xf>
    <xf numFmtId="3" fontId="168" fillId="24" borderId="8" xfId="4" applyNumberFormat="1" applyFont="1" applyFill="1" applyBorder="1" applyAlignment="1" applyProtection="1">
      <alignment horizontal="right" vertical="center"/>
    </xf>
    <xf numFmtId="3" fontId="168" fillId="24" borderId="3" xfId="4" applyNumberFormat="1" applyFont="1" applyFill="1" applyBorder="1" applyAlignment="1" applyProtection="1">
      <alignment horizontal="right" vertical="center"/>
    </xf>
    <xf numFmtId="3" fontId="168" fillId="24" borderId="9" xfId="4" applyNumberFormat="1" applyFont="1" applyFill="1" applyBorder="1" applyAlignment="1" applyProtection="1">
      <alignment horizontal="right" vertical="center"/>
    </xf>
    <xf numFmtId="0" fontId="170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9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69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1" fillId="15" borderId="75" xfId="12" quotePrefix="1" applyNumberFormat="1" applyFont="1" applyFill="1" applyBorder="1" applyAlignment="1" applyProtection="1">
      <alignment horizontal="right" vertical="center"/>
    </xf>
    <xf numFmtId="0" fontId="171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69" fillId="17" borderId="31" xfId="12" applyNumberFormat="1" applyFont="1" applyFill="1" applyBorder="1" applyAlignment="1" applyProtection="1">
      <alignment horizontal="right"/>
    </xf>
    <xf numFmtId="3" fontId="169" fillId="17" borderId="52" xfId="4" applyNumberFormat="1" applyFont="1" applyFill="1" applyBorder="1" applyAlignment="1" applyProtection="1">
      <alignment horizontal="right" vertical="center"/>
    </xf>
    <xf numFmtId="3" fontId="163" fillId="17" borderId="8" xfId="4" applyNumberFormat="1" applyFont="1" applyFill="1" applyBorder="1" applyAlignment="1" applyProtection="1">
      <alignment horizontal="right" vertical="center"/>
    </xf>
    <xf numFmtId="3" fontId="163" fillId="17" borderId="3" xfId="4" applyNumberFormat="1" applyFont="1" applyFill="1" applyBorder="1" applyAlignment="1" applyProtection="1">
      <alignment horizontal="right" vertical="center"/>
    </xf>
    <xf numFmtId="3" fontId="163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2" fillId="23" borderId="40" xfId="12" applyNumberFormat="1" applyFont="1" applyFill="1" applyBorder="1" applyAlignment="1" applyProtection="1">
      <alignment horizontal="right" vertical="center"/>
    </xf>
    <xf numFmtId="0" fontId="165" fillId="23" borderId="41" xfId="12" applyFont="1" applyFill="1" applyBorder="1" applyAlignment="1" applyProtection="1">
      <alignment horizontal="right" vertical="center"/>
    </xf>
    <xf numFmtId="0" fontId="166" fillId="23" borderId="42" xfId="14" applyFont="1" applyFill="1" applyBorder="1" applyAlignment="1" applyProtection="1">
      <alignment horizontal="center" vertical="center" wrapText="1"/>
    </xf>
    <xf numFmtId="3" fontId="166" fillId="23" borderId="80" xfId="4" applyNumberFormat="1" applyFont="1" applyFill="1" applyBorder="1" applyAlignment="1" applyProtection="1">
      <alignment horizontal="right" vertical="center"/>
    </xf>
    <xf numFmtId="3" fontId="168" fillId="23" borderId="40" xfId="4" applyNumberFormat="1" applyFont="1" applyFill="1" applyBorder="1" applyAlignment="1" applyProtection="1">
      <alignment horizontal="right" vertical="center"/>
    </xf>
    <xf numFmtId="3" fontId="168" fillId="23" borderId="41" xfId="4" applyNumberFormat="1" applyFont="1" applyFill="1" applyBorder="1" applyAlignment="1" applyProtection="1">
      <alignment horizontal="right" vertical="center"/>
    </xf>
    <xf numFmtId="3" fontId="168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3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5" fillId="17" borderId="3" xfId="4" applyFont="1" applyFill="1" applyBorder="1" applyAlignment="1" applyProtection="1">
      <alignment horizontal="center" vertical="center"/>
    </xf>
    <xf numFmtId="0" fontId="174" fillId="25" borderId="5" xfId="4" applyFont="1" applyFill="1" applyBorder="1" applyAlignment="1" applyProtection="1">
      <alignment vertical="center"/>
    </xf>
    <xf numFmtId="0" fontId="174" fillId="25" borderId="6" xfId="4" applyFont="1" applyFill="1" applyBorder="1" applyAlignment="1" applyProtection="1">
      <alignment horizontal="center" vertical="center"/>
    </xf>
    <xf numFmtId="0" fontId="175" fillId="25" borderId="7" xfId="4" applyFont="1" applyFill="1" applyBorder="1" applyAlignment="1" applyProtection="1">
      <alignment horizontal="center" vertical="center" wrapText="1"/>
    </xf>
    <xf numFmtId="0" fontId="176" fillId="25" borderId="6" xfId="0" applyFont="1" applyFill="1" applyBorder="1" applyAlignment="1" applyProtection="1">
      <alignment horizontal="left" vertical="center"/>
    </xf>
    <xf numFmtId="0" fontId="177" fillId="25" borderId="6" xfId="4" applyFont="1" applyFill="1" applyBorder="1" applyAlignment="1" applyProtection="1">
      <alignment horizontal="center" vertical="center"/>
    </xf>
    <xf numFmtId="0" fontId="178" fillId="25" borderId="6" xfId="0" applyFont="1" applyFill="1" applyBorder="1" applyAlignment="1" applyProtection="1">
      <alignment horizontal="center" vertical="center"/>
    </xf>
    <xf numFmtId="0" fontId="174" fillId="25" borderId="7" xfId="4" applyFont="1" applyFill="1" applyBorder="1" applyAlignment="1" applyProtection="1">
      <alignment horizontal="center" vertical="center"/>
    </xf>
    <xf numFmtId="0" fontId="179" fillId="25" borderId="14" xfId="4" quotePrefix="1" applyFont="1" applyFill="1" applyBorder="1" applyAlignment="1" applyProtection="1">
      <alignment horizontal="center" vertical="center"/>
    </xf>
    <xf numFmtId="0" fontId="179" fillId="25" borderId="15" xfId="4" applyFont="1" applyFill="1" applyBorder="1" applyAlignment="1" applyProtection="1">
      <alignment horizontal="center" vertical="center"/>
    </xf>
    <xf numFmtId="0" fontId="180" fillId="0" borderId="82" xfId="12" applyFont="1" applyFill="1" applyBorder="1" applyAlignment="1" applyProtection="1">
      <alignment horizontal="center" vertical="center" wrapText="1"/>
    </xf>
    <xf numFmtId="1" fontId="175" fillId="26" borderId="14" xfId="4" applyNumberFormat="1" applyFont="1" applyFill="1" applyBorder="1" applyAlignment="1" applyProtection="1">
      <alignment horizontal="center" vertical="center" wrapText="1"/>
    </xf>
    <xf numFmtId="1" fontId="175" fillId="26" borderId="83" xfId="4" applyNumberFormat="1" applyFont="1" applyFill="1" applyBorder="1" applyAlignment="1" applyProtection="1">
      <alignment horizontal="center" vertical="center" wrapText="1"/>
    </xf>
    <xf numFmtId="1" fontId="175" fillId="26" borderId="13" xfId="4" applyNumberFormat="1" applyFont="1" applyFill="1" applyBorder="1" applyAlignment="1" applyProtection="1">
      <alignment horizontal="center" vertical="center" wrapText="1"/>
    </xf>
    <xf numFmtId="0" fontId="181" fillId="25" borderId="10" xfId="4" applyFont="1" applyFill="1" applyBorder="1" applyAlignment="1" applyProtection="1">
      <alignment horizontal="center" vertical="center" wrapText="1"/>
    </xf>
    <xf numFmtId="0" fontId="182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4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3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4" fillId="26" borderId="31" xfId="12" quotePrefix="1" applyNumberFormat="1" applyFont="1" applyFill="1" applyBorder="1" applyAlignment="1" applyProtection="1">
      <alignment horizontal="right" vertical="center"/>
    </xf>
    <xf numFmtId="3" fontId="185" fillId="26" borderId="8" xfId="4" applyNumberFormat="1" applyFont="1" applyFill="1" applyBorder="1" applyAlignment="1" applyProtection="1">
      <alignment vertical="center"/>
    </xf>
    <xf numFmtId="3" fontId="185" fillId="26" borderId="3" xfId="4" applyNumberFormat="1" applyFont="1" applyFill="1" applyBorder="1" applyAlignment="1" applyProtection="1">
      <alignment vertical="center"/>
    </xf>
    <xf numFmtId="3" fontId="185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0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0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4" fillId="26" borderId="31" xfId="12" quotePrefix="1" applyNumberFormat="1" applyFont="1" applyFill="1" applyBorder="1" applyAlignment="1">
      <alignment horizontal="right" vertical="center"/>
    </xf>
    <xf numFmtId="3" fontId="185" fillId="26" borderId="8" xfId="4" applyNumberFormat="1" applyFont="1" applyFill="1" applyBorder="1" applyAlignment="1">
      <alignment vertical="center"/>
    </xf>
    <xf numFmtId="3" fontId="185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0" fillId="21" borderId="13" xfId="4" applyNumberFormat="1" applyFont="1" applyFill="1" applyBorder="1" applyAlignment="1" applyProtection="1">
      <alignment horizontal="center" vertical="center"/>
    </xf>
    <xf numFmtId="3" fontId="185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5" fillId="26" borderId="8" xfId="4" applyNumberFormat="1" applyFont="1" applyFill="1" applyBorder="1" applyAlignment="1" applyProtection="1">
      <alignment vertical="center"/>
      <protection locked="0"/>
    </xf>
    <xf numFmtId="3" fontId="185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0" fillId="21" borderId="20" xfId="4" applyNumberFormat="1" applyFont="1" applyFill="1" applyBorder="1" applyAlignment="1" applyProtection="1">
      <alignment horizontal="center" vertical="center"/>
    </xf>
    <xf numFmtId="188" fontId="160" fillId="21" borderId="18" xfId="4" applyNumberFormat="1" applyFont="1" applyFill="1" applyBorder="1" applyAlignment="1" applyProtection="1">
      <alignment horizontal="center" vertical="center"/>
    </xf>
    <xf numFmtId="188" fontId="160" fillId="21" borderId="24" xfId="4" applyNumberFormat="1" applyFont="1" applyFill="1" applyBorder="1" applyAlignment="1" applyProtection="1">
      <alignment horizontal="center" vertical="center"/>
    </xf>
    <xf numFmtId="188" fontId="160" fillId="21" borderId="22" xfId="4" applyNumberFormat="1" applyFont="1" applyFill="1" applyBorder="1" applyAlignment="1" applyProtection="1">
      <alignment horizontal="center" vertical="center"/>
    </xf>
    <xf numFmtId="188" fontId="160" fillId="21" borderId="33" xfId="4" applyNumberFormat="1" applyFont="1" applyFill="1" applyBorder="1" applyAlignment="1" applyProtection="1">
      <alignment horizontal="center" vertical="center"/>
    </xf>
    <xf numFmtId="188" fontId="160" fillId="21" borderId="34" xfId="4" applyNumberFormat="1" applyFont="1" applyFill="1" applyBorder="1" applyAlignment="1" applyProtection="1">
      <alignment horizontal="center" vertical="center"/>
    </xf>
    <xf numFmtId="0" fontId="186" fillId="25" borderId="40" xfId="12" quotePrefix="1" applyFont="1" applyFill="1" applyBorder="1" applyAlignment="1">
      <alignment horizontal="right" vertical="center"/>
    </xf>
    <xf numFmtId="0" fontId="179" fillId="25" borderId="41" xfId="12" applyFont="1" applyFill="1" applyBorder="1" applyAlignment="1">
      <alignment horizontal="right" vertical="center"/>
    </xf>
    <xf numFmtId="0" fontId="175" fillId="25" borderId="42" xfId="12" applyFont="1" applyFill="1" applyBorder="1" applyAlignment="1">
      <alignment horizontal="center" vertical="center" wrapText="1"/>
    </xf>
    <xf numFmtId="3" fontId="185" fillId="25" borderId="40" xfId="4" applyNumberFormat="1" applyFont="1" applyFill="1" applyBorder="1" applyAlignment="1">
      <alignment vertical="center"/>
    </xf>
    <xf numFmtId="3" fontId="185" fillId="25" borderId="41" xfId="4" applyNumberFormat="1" applyFont="1" applyFill="1" applyBorder="1" applyAlignment="1">
      <alignment vertical="center"/>
    </xf>
    <xf numFmtId="0" fontId="182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4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6" fillId="25" borderId="40" xfId="12" quotePrefix="1" applyFont="1" applyFill="1" applyBorder="1" applyAlignment="1" applyProtection="1">
      <alignment horizontal="right" vertical="center"/>
    </xf>
    <xf numFmtId="0" fontId="179" fillId="25" borderId="41" xfId="12" applyFont="1" applyFill="1" applyBorder="1" applyAlignment="1" applyProtection="1">
      <alignment horizontal="right" vertical="center"/>
    </xf>
    <xf numFmtId="0" fontId="175" fillId="25" borderId="42" xfId="12" applyFont="1" applyFill="1" applyBorder="1" applyAlignment="1" applyProtection="1">
      <alignment horizontal="center" vertical="center" wrapText="1"/>
    </xf>
    <xf numFmtId="3" fontId="175" fillId="25" borderId="80" xfId="4" applyNumberFormat="1" applyFont="1" applyFill="1" applyBorder="1" applyAlignment="1" applyProtection="1">
      <alignment vertical="center"/>
    </xf>
    <xf numFmtId="3" fontId="185" fillId="25" borderId="40" xfId="4" applyNumberFormat="1" applyFont="1" applyFill="1" applyBorder="1" applyAlignment="1" applyProtection="1">
      <alignment vertical="center"/>
    </xf>
    <xf numFmtId="3" fontId="185" fillId="25" borderId="41" xfId="4" applyNumberFormat="1" applyFont="1" applyFill="1" applyBorder="1" applyAlignment="1" applyProtection="1">
      <alignment vertical="center"/>
    </xf>
    <xf numFmtId="3" fontId="185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7" fillId="28" borderId="6" xfId="4" applyFont="1" applyFill="1" applyBorder="1" applyAlignment="1" applyProtection="1">
      <alignment horizontal="center" vertical="center"/>
    </xf>
    <xf numFmtId="0" fontId="178" fillId="28" borderId="6" xfId="0" applyFont="1" applyFill="1" applyBorder="1" applyAlignment="1" applyProtection="1">
      <alignment horizontal="center" vertical="center"/>
    </xf>
    <xf numFmtId="0" fontId="174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7" fillId="15" borderId="94" xfId="8" applyFont="1" applyFill="1" applyBorder="1" applyProtection="1"/>
    <xf numFmtId="190" fontId="187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8" fillId="29" borderId="95" xfId="4" quotePrefix="1" applyFont="1" applyFill="1" applyBorder="1" applyAlignment="1" applyProtection="1">
      <alignment vertical="center"/>
    </xf>
    <xf numFmtId="0" fontId="189" fillId="29" borderId="96" xfId="4" applyFont="1" applyFill="1" applyBorder="1" applyAlignment="1" applyProtection="1">
      <alignment horizontal="center" vertical="center"/>
    </xf>
    <xf numFmtId="0" fontId="188" fillId="29" borderId="97" xfId="4" quotePrefix="1" applyFont="1" applyFill="1" applyBorder="1" applyAlignment="1" applyProtection="1">
      <alignment horizontal="center" vertical="center" wrapText="1"/>
    </xf>
    <xf numFmtId="0" fontId="190" fillId="29" borderId="5" xfId="4" applyFont="1" applyFill="1" applyBorder="1" applyAlignment="1" applyProtection="1">
      <alignment horizontal="left" vertical="center"/>
    </xf>
    <xf numFmtId="0" fontId="191" fillId="29" borderId="6" xfId="0" applyFont="1" applyFill="1" applyBorder="1" applyAlignment="1" applyProtection="1">
      <alignment horizontal="center" vertical="center"/>
    </xf>
    <xf numFmtId="0" fontId="189" fillId="29" borderId="7" xfId="4" applyFont="1" applyFill="1" applyBorder="1" applyAlignment="1" applyProtection="1">
      <alignment horizontal="center" vertical="center"/>
    </xf>
    <xf numFmtId="0" fontId="192" fillId="29" borderId="8" xfId="4" quotePrefix="1" applyFont="1" applyFill="1" applyBorder="1" applyAlignment="1" applyProtection="1">
      <alignment horizontal="center" vertical="center"/>
    </xf>
    <xf numFmtId="0" fontId="192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8" fillId="15" borderId="14" xfId="4" applyNumberFormat="1" applyFont="1" applyFill="1" applyBorder="1" applyAlignment="1" applyProtection="1">
      <alignment horizontal="center" vertical="center" wrapText="1"/>
    </xf>
    <xf numFmtId="1" fontId="188" fillId="15" borderId="83" xfId="4" applyNumberFormat="1" applyFont="1" applyFill="1" applyBorder="1" applyAlignment="1" applyProtection="1">
      <alignment horizontal="center" vertical="center" wrapText="1"/>
    </xf>
    <xf numFmtId="1" fontId="188" fillId="15" borderId="13" xfId="4" applyNumberFormat="1" applyFont="1" applyFill="1" applyBorder="1" applyAlignment="1" applyProtection="1">
      <alignment horizontal="center" vertical="center" wrapText="1"/>
    </xf>
    <xf numFmtId="0" fontId="193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9" fillId="15" borderId="0" xfId="4" applyFont="1" applyFill="1" applyBorder="1" applyAlignment="1" applyProtection="1">
      <alignment horizontal="left" vertical="center" wrapText="1"/>
    </xf>
    <xf numFmtId="181" fontId="194" fillId="30" borderId="31" xfId="12" quotePrefix="1" applyNumberFormat="1" applyFont="1" applyFill="1" applyBorder="1" applyAlignment="1">
      <alignment horizontal="right" vertical="center"/>
    </xf>
    <xf numFmtId="3" fontId="188" fillId="30" borderId="52" xfId="4" applyNumberFormat="1" applyFont="1" applyFill="1" applyBorder="1" applyAlignment="1" applyProtection="1">
      <alignment vertical="center"/>
    </xf>
    <xf numFmtId="3" fontId="195" fillId="30" borderId="8" xfId="4" applyNumberFormat="1" applyFont="1" applyFill="1" applyBorder="1" applyAlignment="1">
      <alignment vertical="center"/>
    </xf>
    <xf numFmtId="3" fontId="195" fillId="30" borderId="3" xfId="4" applyNumberFormat="1" applyFont="1" applyFill="1" applyBorder="1" applyAlignment="1" applyProtection="1">
      <alignment vertical="center"/>
    </xf>
    <xf numFmtId="3" fontId="195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0" fillId="31" borderId="21" xfId="4" applyNumberFormat="1" applyFont="1" applyFill="1" applyBorder="1" applyAlignment="1" applyProtection="1">
      <alignment horizontal="center" vertical="center"/>
    </xf>
    <xf numFmtId="188" fontId="160" fillId="31" borderId="25" xfId="4" applyNumberFormat="1" applyFont="1" applyFill="1" applyBorder="1" applyAlignment="1" applyProtection="1">
      <alignment horizontal="center" vertical="center"/>
    </xf>
    <xf numFmtId="188" fontId="160" fillId="31" borderId="35" xfId="4" applyNumberFormat="1" applyFont="1" applyFill="1" applyBorder="1" applyAlignment="1" applyProtection="1">
      <alignment horizontal="center" vertical="center"/>
    </xf>
    <xf numFmtId="3" fontId="195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5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0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0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8" fillId="30" borderId="52" xfId="4" applyNumberFormat="1" applyFont="1" applyFill="1" applyBorder="1" applyAlignment="1" applyProtection="1">
      <alignment horizontal="right" vertical="center"/>
    </xf>
    <xf numFmtId="3" fontId="195" fillId="30" borderId="8" xfId="4" applyNumberFormat="1" applyFont="1" applyFill="1" applyBorder="1" applyAlignment="1" applyProtection="1">
      <alignment horizontal="right" vertical="center"/>
    </xf>
    <xf numFmtId="3" fontId="195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5" fillId="30" borderId="8" xfId="4" applyNumberFormat="1" applyFont="1" applyFill="1" applyBorder="1" applyAlignment="1" applyProtection="1">
      <alignment horizontal="right" vertical="center"/>
      <protection locked="0"/>
    </xf>
    <xf numFmtId="3" fontId="195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94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94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94" fillId="30" borderId="11" xfId="12" quotePrefix="1" applyNumberFormat="1" applyFont="1" applyFill="1" applyBorder="1" applyAlignment="1">
      <alignment horizontal="right" vertical="center"/>
    </xf>
    <xf numFmtId="3" fontId="188" fillId="30" borderId="10" xfId="4" applyNumberFormat="1" applyFont="1" applyFill="1" applyBorder="1" applyAlignment="1" applyProtection="1">
      <alignment vertical="center"/>
    </xf>
    <xf numFmtId="3" fontId="195" fillId="30" borderId="14" xfId="4" applyNumberFormat="1" applyFont="1" applyFill="1" applyBorder="1" applyAlignment="1" applyProtection="1">
      <alignment vertical="center"/>
    </xf>
    <xf numFmtId="3" fontId="195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2" fillId="21" borderId="53" xfId="4" applyNumberFormat="1" applyFont="1" applyFill="1" applyBorder="1" applyAlignment="1" applyProtection="1">
      <alignment horizontal="center" vertical="center"/>
    </xf>
    <xf numFmtId="188" fontId="152" fillId="21" borderId="55" xfId="4" applyNumberFormat="1" applyFont="1" applyFill="1" applyBorder="1" applyAlignment="1" applyProtection="1">
      <alignment horizontal="center" vertical="center"/>
    </xf>
    <xf numFmtId="188" fontId="152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0" fillId="21" borderId="78" xfId="4" applyNumberFormat="1" applyFont="1" applyFill="1" applyBorder="1" applyAlignment="1" applyProtection="1">
      <alignment horizontal="center" vertical="center"/>
    </xf>
    <xf numFmtId="188" fontId="160" fillId="21" borderId="75" xfId="4" applyNumberFormat="1" applyFont="1" applyFill="1" applyBorder="1" applyAlignment="1" applyProtection="1">
      <alignment horizontal="center" vertical="center"/>
    </xf>
    <xf numFmtId="188" fontId="160" fillId="31" borderId="79" xfId="4" applyNumberFormat="1" applyFont="1" applyFill="1" applyBorder="1" applyAlignment="1" applyProtection="1">
      <alignment horizontal="center" vertical="center"/>
    </xf>
    <xf numFmtId="188" fontId="160" fillId="31" borderId="30" xfId="4" applyNumberFormat="1" applyFont="1" applyFill="1" applyBorder="1" applyAlignment="1" applyProtection="1">
      <alignment horizontal="center" vertical="center"/>
    </xf>
    <xf numFmtId="178" fontId="196" fillId="29" borderId="104" xfId="12" applyNumberFormat="1" applyFont="1" applyFill="1" applyBorder="1" applyAlignment="1">
      <alignment horizontal="right" vertical="center"/>
    </xf>
    <xf numFmtId="181" fontId="197" fillId="29" borderId="41" xfId="12" quotePrefix="1" applyNumberFormat="1" applyFont="1" applyFill="1" applyBorder="1" applyAlignment="1">
      <alignment horizontal="right" vertical="center"/>
    </xf>
    <xf numFmtId="0" fontId="188" fillId="29" borderId="105" xfId="12" applyFont="1" applyFill="1" applyBorder="1" applyAlignment="1">
      <alignment horizontal="center" vertical="center" wrapText="1"/>
    </xf>
    <xf numFmtId="3" fontId="194" fillId="29" borderId="80" xfId="4" applyNumberFormat="1" applyFont="1" applyFill="1" applyBorder="1" applyAlignment="1" applyProtection="1">
      <alignment vertical="center"/>
    </xf>
    <xf numFmtId="3" fontId="189" fillId="29" borderId="40" xfId="4" applyNumberFormat="1" applyFont="1" applyFill="1" applyBorder="1" applyAlignment="1">
      <alignment vertical="center"/>
    </xf>
    <xf numFmtId="3" fontId="189" fillId="29" borderId="106" xfId="4" applyNumberFormat="1" applyFont="1" applyFill="1" applyBorder="1" applyAlignment="1">
      <alignment vertical="center"/>
    </xf>
    <xf numFmtId="3" fontId="189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7" fillId="15" borderId="94" xfId="8" applyNumberFormat="1" applyFont="1" applyFill="1" applyBorder="1" applyProtection="1"/>
    <xf numFmtId="190" fontId="198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9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200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201" fillId="24" borderId="3" xfId="4" applyFont="1" applyFill="1" applyBorder="1" applyAlignment="1" applyProtection="1">
      <alignment horizontal="center" vertical="center"/>
      <protection locked="0"/>
    </xf>
    <xf numFmtId="3" fontId="201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200" fillId="15" borderId="0" xfId="4" applyFont="1" applyFill="1" applyAlignment="1">
      <alignment vertical="center"/>
    </xf>
    <xf numFmtId="0" fontId="200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3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2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3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5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4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5" fillId="15" borderId="16" xfId="0" quotePrefix="1" applyNumberFormat="1" applyFont="1" applyFill="1" applyBorder="1" applyAlignment="1" applyProtection="1"/>
    <xf numFmtId="189" fontId="206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5" fillId="15" borderId="96" xfId="0" quotePrefix="1" applyNumberFormat="1" applyFont="1" applyFill="1" applyBorder="1" applyAlignment="1" applyProtection="1"/>
    <xf numFmtId="189" fontId="206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59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7" fillId="17" borderId="0" xfId="10" applyFont="1" applyFill="1" applyProtection="1"/>
    <xf numFmtId="0" fontId="158" fillId="17" borderId="0" xfId="7" applyFont="1" applyFill="1" applyAlignment="1" applyProtection="1">
      <alignment horizontal="center" vertical="center"/>
    </xf>
    <xf numFmtId="0" fontId="208" fillId="17" borderId="0" xfId="16" applyFont="1" applyFill="1" applyBorder="1" applyAlignment="1" applyProtection="1">
      <alignment horizontal="left"/>
    </xf>
    <xf numFmtId="0" fontId="159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7" fillId="17" borderId="0" xfId="0" applyNumberFormat="1" applyFont="1" applyFill="1" applyBorder="1" applyAlignment="1" applyProtection="1">
      <alignment horizontal="left"/>
    </xf>
    <xf numFmtId="0" fontId="158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09" fillId="15" borderId="3" xfId="10" applyNumberFormat="1" applyFont="1" applyFill="1" applyBorder="1" applyAlignment="1" applyProtection="1">
      <alignment horizontal="center" vertical="center"/>
    </xf>
    <xf numFmtId="186" fontId="201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4" fillId="15" borderId="3" xfId="0" applyNumberFormat="1" applyFont="1" applyFill="1" applyBorder="1" applyAlignment="1" applyProtection="1">
      <alignment horizontal="center" vertical="center"/>
    </xf>
    <xf numFmtId="0" fontId="203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201" fillId="17" borderId="0" xfId="4" quotePrefix="1" applyFont="1" applyFill="1" applyBorder="1" applyAlignment="1" applyProtection="1"/>
    <xf numFmtId="0" fontId="210" fillId="17" borderId="0" xfId="7" applyFont="1" applyFill="1" applyBorder="1" applyAlignment="1" applyProtection="1">
      <alignment horizontal="right"/>
    </xf>
    <xf numFmtId="0" fontId="211" fillId="17" borderId="0" xfId="10" applyFont="1" applyFill="1" applyBorder="1" applyAlignment="1" applyProtection="1">
      <alignment horizontal="right"/>
    </xf>
    <xf numFmtId="186" fontId="212" fillId="15" borderId="3" xfId="16" applyNumberFormat="1" applyFont="1" applyFill="1" applyBorder="1" applyAlignment="1" applyProtection="1">
      <alignment horizontal="center" vertical="center"/>
    </xf>
    <xf numFmtId="0" fontId="209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13" fillId="17" borderId="0" xfId="10" applyFont="1" applyFill="1" applyBorder="1" applyAlignment="1" applyProtection="1">
      <alignment horizontal="center"/>
    </xf>
    <xf numFmtId="189" fontId="214" fillId="17" borderId="0" xfId="17" applyNumberFormat="1" applyFont="1" applyFill="1" applyBorder="1" applyAlignment="1" applyProtection="1"/>
    <xf numFmtId="38" fontId="214" fillId="17" borderId="0" xfId="17" applyNumberFormat="1" applyFont="1" applyFill="1" applyBorder="1" applyProtection="1"/>
    <xf numFmtId="0" fontId="214" fillId="17" borderId="0" xfId="17" applyNumberFormat="1" applyFont="1" applyFill="1" applyAlignment="1" applyProtection="1"/>
    <xf numFmtId="0" fontId="210" fillId="17" borderId="0" xfId="7" quotePrefix="1" applyFont="1" applyFill="1" applyBorder="1" applyAlignment="1" applyProtection="1">
      <alignment horizontal="left"/>
    </xf>
    <xf numFmtId="0" fontId="215" fillId="17" borderId="0" xfId="7" applyFont="1" applyFill="1" applyBorder="1" applyAlignment="1" applyProtection="1"/>
    <xf numFmtId="179" fontId="216" fillId="15" borderId="3" xfId="4" applyNumberFormat="1" applyFont="1" applyFill="1" applyBorder="1" applyAlignment="1" applyProtection="1">
      <alignment horizontal="center" vertical="center"/>
    </xf>
    <xf numFmtId="0" fontId="217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177" fillId="19" borderId="117" xfId="7" quotePrefix="1" applyNumberFormat="1" applyFont="1" applyFill="1" applyBorder="1" applyAlignment="1" applyProtection="1">
      <alignment horizontal="center" wrapText="1"/>
    </xf>
    <xf numFmtId="195" fontId="176" fillId="19" borderId="117" xfId="7" quotePrefix="1" applyNumberFormat="1" applyFont="1" applyFill="1" applyBorder="1" applyAlignment="1" applyProtection="1">
      <alignment horizontal="center" vertical="center" wrapText="1"/>
    </xf>
    <xf numFmtId="195" fontId="218" fillId="37" borderId="117" xfId="7" quotePrefix="1" applyNumberFormat="1" applyFont="1" applyFill="1" applyBorder="1" applyAlignment="1" applyProtection="1">
      <alignment horizontal="center" vertical="center" wrapText="1"/>
    </xf>
    <xf numFmtId="195" fontId="156" fillId="37" borderId="117" xfId="7" quotePrefix="1" applyNumberFormat="1" applyFont="1" applyFill="1" applyBorder="1" applyAlignment="1" applyProtection="1">
      <alignment horizontal="center" vertical="center" wrapText="1"/>
    </xf>
    <xf numFmtId="195" fontId="219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177" fillId="19" borderId="123" xfId="7" quotePrefix="1" applyNumberFormat="1" applyFont="1" applyFill="1" applyBorder="1" applyAlignment="1" applyProtection="1">
      <alignment horizontal="center"/>
    </xf>
    <xf numFmtId="179" fontId="220" fillId="19" borderId="123" xfId="7" quotePrefix="1" applyNumberFormat="1" applyFont="1" applyFill="1" applyBorder="1" applyAlignment="1" applyProtection="1">
      <alignment horizontal="center"/>
    </xf>
    <xf numFmtId="196" fontId="158" fillId="37" borderId="123" xfId="7" quotePrefix="1" applyNumberFormat="1" applyFont="1" applyFill="1" applyBorder="1" applyAlignment="1" applyProtection="1">
      <alignment horizontal="center"/>
    </xf>
    <xf numFmtId="179" fontId="156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19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21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6" fillId="15" borderId="73" xfId="7" quotePrefix="1" applyNumberFormat="1" applyFont="1" applyFill="1" applyBorder="1" applyAlignment="1" applyProtection="1"/>
    <xf numFmtId="189" fontId="205" fillId="15" borderId="73" xfId="7" quotePrefix="1" applyNumberFormat="1" applyFont="1" applyFill="1" applyBorder="1" applyAlignment="1" applyProtection="1"/>
    <xf numFmtId="189" fontId="205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4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5" fillId="17" borderId="96" xfId="7" quotePrefix="1" applyNumberFormat="1" applyFont="1" applyFill="1" applyBorder="1" applyAlignment="1" applyProtection="1"/>
    <xf numFmtId="189" fontId="205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5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7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22" fillId="9" borderId="150" xfId="7" applyNumberFormat="1" applyFont="1" applyFill="1" applyBorder="1" applyAlignment="1" applyProtection="1">
      <alignment horizontal="center"/>
    </xf>
    <xf numFmtId="190" fontId="223" fillId="9" borderId="151" xfId="7" applyNumberFormat="1" applyFont="1" applyFill="1" applyBorder="1" applyAlignment="1" applyProtection="1">
      <alignment horizontal="center"/>
    </xf>
    <xf numFmtId="190" fontId="224" fillId="13" borderId="150" xfId="7" applyNumberFormat="1" applyFont="1" applyFill="1" applyBorder="1" applyAlignment="1" applyProtection="1">
      <alignment horizontal="center"/>
    </xf>
    <xf numFmtId="190" fontId="225" fillId="13" borderId="151" xfId="7" applyNumberFormat="1" applyFont="1" applyFill="1" applyBorder="1" applyAlignment="1" applyProtection="1">
      <alignment horizontal="center"/>
    </xf>
    <xf numFmtId="190" fontId="226" fillId="11" borderId="152" xfId="7" applyNumberFormat="1" applyFont="1" applyFill="1" applyBorder="1" applyAlignment="1" applyProtection="1">
      <alignment horizontal="center"/>
    </xf>
    <xf numFmtId="190" fontId="227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22" fillId="9" borderId="156" xfId="7" applyNumberFormat="1" applyFont="1" applyFill="1" applyBorder="1" applyAlignment="1" applyProtection="1">
      <alignment horizontal="center"/>
    </xf>
    <xf numFmtId="190" fontId="223" fillId="9" borderId="157" xfId="7" applyNumberFormat="1" applyFont="1" applyFill="1" applyBorder="1" applyAlignment="1" applyProtection="1">
      <alignment horizontal="center"/>
    </xf>
    <xf numFmtId="190" fontId="224" fillId="13" borderId="156" xfId="7" applyNumberFormat="1" applyFont="1" applyFill="1" applyBorder="1" applyAlignment="1" applyProtection="1">
      <alignment horizontal="center"/>
    </xf>
    <xf numFmtId="190" fontId="225" fillId="13" borderId="157" xfId="7" applyNumberFormat="1" applyFont="1" applyFill="1" applyBorder="1" applyAlignment="1" applyProtection="1">
      <alignment horizontal="center"/>
    </xf>
    <xf numFmtId="190" fontId="226" fillId="11" borderId="158" xfId="7" applyNumberFormat="1" applyFont="1" applyFill="1" applyBorder="1" applyAlignment="1" applyProtection="1">
      <alignment horizontal="center"/>
    </xf>
    <xf numFmtId="190" fontId="227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48" fillId="0" borderId="0" xfId="7" applyProtection="1"/>
    <xf numFmtId="0" fontId="148" fillId="0" borderId="0" xfId="7" applyNumberFormat="1" applyProtection="1"/>
    <xf numFmtId="186" fontId="154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6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8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1" fillId="24" borderId="3" xfId="4" applyNumberFormat="1" applyFont="1" applyFill="1" applyBorder="1" applyAlignment="1" applyProtection="1">
      <alignment horizontal="center" vertical="center"/>
    </xf>
    <xf numFmtId="3" fontId="201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5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9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8" fillId="24" borderId="8" xfId="4" applyNumberFormat="1" applyFont="1" applyFill="1" applyBorder="1" applyAlignment="1" applyProtection="1">
      <alignment horizontal="right" vertical="center"/>
      <protection locked="0"/>
    </xf>
    <xf numFmtId="3" fontId="168" fillId="24" borderId="3" xfId="4" applyNumberFormat="1" applyFont="1" applyFill="1" applyBorder="1" applyAlignment="1" applyProtection="1">
      <alignment horizontal="right" vertical="center"/>
      <protection locked="0"/>
    </xf>
    <xf numFmtId="3" fontId="168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3" fillId="17" borderId="8" xfId="4" applyNumberFormat="1" applyFont="1" applyFill="1" applyBorder="1" applyAlignment="1" applyProtection="1">
      <alignment horizontal="right" vertical="center"/>
      <protection locked="0"/>
    </xf>
    <xf numFmtId="3" fontId="163" fillId="17" borderId="3" xfId="4" applyNumberFormat="1" applyFont="1" applyFill="1" applyBorder="1" applyAlignment="1" applyProtection="1">
      <alignment horizontal="right" vertical="center"/>
      <protection locked="0"/>
    </xf>
    <xf numFmtId="3" fontId="163" fillId="17" borderId="9" xfId="4" applyNumberFormat="1" applyFont="1" applyFill="1" applyBorder="1" applyAlignment="1" applyProtection="1">
      <alignment horizontal="right" vertical="center"/>
      <protection locked="0"/>
    </xf>
    <xf numFmtId="200" fontId="166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6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182" fontId="230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0" fillId="21" borderId="8" xfId="4" applyNumberFormat="1" applyFont="1" applyFill="1" applyBorder="1" applyAlignment="1" applyProtection="1">
      <alignment horizontal="center" vertical="center"/>
    </xf>
    <xf numFmtId="188" fontId="160" fillId="21" borderId="3" xfId="4" applyNumberFormat="1" applyFont="1" applyFill="1" applyBorder="1" applyAlignment="1" applyProtection="1">
      <alignment horizontal="center" vertical="center"/>
    </xf>
    <xf numFmtId="188" fontId="160" fillId="21" borderId="9" xfId="4" applyNumberFormat="1" applyFont="1" applyFill="1" applyBorder="1" applyAlignment="1" applyProtection="1">
      <alignment horizontal="center" vertical="center"/>
    </xf>
    <xf numFmtId="0" fontId="165" fillId="23" borderId="40" xfId="12" applyFont="1" applyFill="1" applyBorder="1" applyAlignment="1" applyProtection="1">
      <alignment horizontal="right" vertical="center"/>
    </xf>
    <xf numFmtId="188" fontId="160" fillId="21" borderId="66" xfId="4" applyNumberFormat="1" applyFont="1" applyFill="1" applyBorder="1" applyAlignment="1" applyProtection="1">
      <alignment horizontal="center" vertical="center"/>
    </xf>
    <xf numFmtId="188" fontId="160" fillId="21" borderId="63" xfId="4" applyNumberFormat="1" applyFont="1" applyFill="1" applyBorder="1" applyAlignment="1" applyProtection="1">
      <alignment horizontal="center" vertical="center"/>
    </xf>
    <xf numFmtId="188" fontId="160" fillId="21" borderId="61" xfId="4" applyNumberFormat="1" applyFont="1" applyFill="1" applyBorder="1" applyAlignment="1" applyProtection="1">
      <alignment horizontal="center" vertical="center"/>
    </xf>
    <xf numFmtId="188" fontId="160" fillId="21" borderId="58" xfId="4" applyNumberFormat="1" applyFont="1" applyFill="1" applyBorder="1" applyAlignment="1" applyProtection="1">
      <alignment horizontal="center" vertical="center"/>
    </xf>
    <xf numFmtId="188" fontId="160" fillId="31" borderId="78" xfId="4" applyNumberFormat="1" applyFont="1" applyFill="1" applyBorder="1" applyAlignment="1" applyProtection="1">
      <alignment horizontal="center" vertical="center"/>
    </xf>
    <xf numFmtId="188" fontId="160" fillId="31" borderId="75" xfId="4" applyNumberFormat="1" applyFont="1" applyFill="1" applyBorder="1" applyAlignment="1" applyProtection="1">
      <alignment horizontal="center" vertical="center"/>
    </xf>
    <xf numFmtId="188" fontId="160" fillId="24" borderId="8" xfId="4" applyNumberFormat="1" applyFont="1" applyFill="1" applyBorder="1" applyAlignment="1" applyProtection="1">
      <alignment horizontal="center" vertical="center"/>
    </xf>
    <xf numFmtId="188" fontId="160" fillId="24" borderId="3" xfId="4" applyNumberFormat="1" applyFont="1" applyFill="1" applyBorder="1" applyAlignment="1" applyProtection="1">
      <alignment horizontal="center" vertical="center"/>
    </xf>
    <xf numFmtId="188" fontId="160" fillId="24" borderId="9" xfId="4" applyNumberFormat="1" applyFont="1" applyFill="1" applyBorder="1" applyAlignment="1" applyProtection="1">
      <alignment horizontal="center" vertical="center"/>
    </xf>
    <xf numFmtId="188" fontId="160" fillId="30" borderId="9" xfId="4" applyNumberFormat="1" applyFont="1" applyFill="1" applyBorder="1" applyAlignment="1" applyProtection="1">
      <alignment horizontal="center" vertical="center"/>
    </xf>
    <xf numFmtId="188" fontId="160" fillId="26" borderId="9" xfId="4" applyNumberFormat="1" applyFont="1" applyFill="1" applyBorder="1" applyAlignment="1" applyProtection="1">
      <alignment horizontal="center" vertical="center"/>
    </xf>
    <xf numFmtId="188" fontId="160" fillId="21" borderId="29" xfId="4" applyNumberFormat="1" applyFont="1" applyFill="1" applyBorder="1" applyAlignment="1" applyProtection="1">
      <alignment horizontal="center" vertical="center"/>
    </xf>
    <xf numFmtId="188" fontId="160" fillId="21" borderId="27" xfId="4" applyNumberFormat="1" applyFont="1" applyFill="1" applyBorder="1" applyAlignment="1" applyProtection="1">
      <alignment horizontal="center" vertical="center"/>
    </xf>
    <xf numFmtId="188" fontId="160" fillId="17" borderId="8" xfId="4" applyNumberFormat="1" applyFont="1" applyFill="1" applyBorder="1" applyAlignment="1" applyProtection="1">
      <alignment horizontal="center" vertical="center"/>
    </xf>
    <xf numFmtId="188" fontId="160" fillId="17" borderId="3" xfId="4" applyNumberFormat="1" applyFont="1" applyFill="1" applyBorder="1" applyAlignment="1" applyProtection="1">
      <alignment horizontal="center" vertical="center"/>
    </xf>
    <xf numFmtId="188" fontId="160" fillId="17" borderId="9" xfId="4" applyNumberFormat="1" applyFont="1" applyFill="1" applyBorder="1" applyAlignment="1" applyProtection="1">
      <alignment horizontal="center" vertical="center"/>
    </xf>
    <xf numFmtId="0" fontId="169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1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32" fillId="42" borderId="0" xfId="6" applyFont="1" applyFill="1" applyBorder="1"/>
    <xf numFmtId="0" fontId="232" fillId="42" borderId="0" xfId="6" applyFont="1" applyFill="1" applyBorder="1" applyAlignment="1"/>
    <xf numFmtId="0" fontId="232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32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32" fillId="43" borderId="3" xfId="4" applyNumberFormat="1" applyFont="1" applyFill="1" applyBorder="1" applyProtection="1">
      <protection locked="0"/>
    </xf>
    <xf numFmtId="49" fontId="233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3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4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4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3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5" fillId="43" borderId="57" xfId="4" quotePrefix="1" applyNumberFormat="1" applyFont="1" applyFill="1" applyBorder="1" applyAlignment="1">
      <alignment horizontal="center"/>
    </xf>
    <xf numFmtId="0" fontId="236" fillId="43" borderId="57" xfId="4" applyFont="1" applyFill="1" applyBorder="1"/>
    <xf numFmtId="49" fontId="233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7" fillId="43" borderId="89" xfId="13" applyFont="1" applyFill="1" applyBorder="1"/>
    <xf numFmtId="0" fontId="8" fillId="44" borderId="0" xfId="13" quotePrefix="1" applyFont="1" applyFill="1" applyBorder="1" applyAlignment="1">
      <alignment horizontal="left"/>
    </xf>
    <xf numFmtId="49" fontId="238" fillId="43" borderId="88" xfId="4" applyNumberFormat="1" applyFont="1" applyFill="1" applyBorder="1" applyAlignment="1">
      <alignment horizontal="center"/>
    </xf>
    <xf numFmtId="182" fontId="239" fillId="43" borderId="52" xfId="4" applyNumberFormat="1" applyFont="1" applyFill="1" applyBorder="1" applyAlignment="1">
      <alignment horizontal="left"/>
    </xf>
    <xf numFmtId="182" fontId="240" fillId="43" borderId="52" xfId="4" applyNumberFormat="1" applyFont="1" applyFill="1" applyBorder="1" applyAlignment="1">
      <alignment horizontal="left"/>
    </xf>
    <xf numFmtId="0" fontId="241" fillId="43" borderId="133" xfId="4" applyFont="1" applyFill="1" applyBorder="1"/>
    <xf numFmtId="49" fontId="242" fillId="43" borderId="55" xfId="4" quotePrefix="1" applyNumberFormat="1" applyFont="1" applyFill="1" applyBorder="1" applyAlignment="1">
      <alignment horizontal="center"/>
    </xf>
    <xf numFmtId="0" fontId="241" fillId="43" borderId="102" xfId="4" applyFont="1" applyFill="1" applyBorder="1"/>
    <xf numFmtId="0" fontId="241" fillId="43" borderId="55" xfId="4" applyFont="1" applyFill="1" applyBorder="1"/>
    <xf numFmtId="0" fontId="243" fillId="43" borderId="55" xfId="4" applyFont="1" applyFill="1" applyBorder="1"/>
    <xf numFmtId="0" fontId="241" fillId="43" borderId="55" xfId="4" applyFont="1" applyFill="1" applyBorder="1" applyAlignment="1">
      <alignment horizontal="left"/>
    </xf>
    <xf numFmtId="0" fontId="232" fillId="0" borderId="0" xfId="6" quotePrefix="1" applyFont="1" applyFill="1" applyBorder="1"/>
    <xf numFmtId="182" fontId="232" fillId="0" borderId="0" xfId="6" applyNumberFormat="1" applyFont="1" applyFill="1" applyBorder="1"/>
    <xf numFmtId="0" fontId="241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4" fillId="43" borderId="57" xfId="4" applyFont="1" applyFill="1" applyBorder="1"/>
    <xf numFmtId="182" fontId="245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39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42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6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6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6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6" fillId="43" borderId="167" xfId="4" applyFont="1" applyFill="1" applyBorder="1" applyAlignment="1">
      <alignment horizontal="left"/>
    </xf>
    <xf numFmtId="0" fontId="242" fillId="0" borderId="0" xfId="4" quotePrefix="1" applyNumberFormat="1" applyFont="1" applyFill="1" applyBorder="1" applyAlignment="1">
      <alignment horizontal="center"/>
    </xf>
    <xf numFmtId="0" fontId="246" fillId="0" borderId="0" xfId="4" applyFont="1" applyFill="1" applyBorder="1" applyAlignment="1">
      <alignment horizontal="left"/>
    </xf>
    <xf numFmtId="0" fontId="232" fillId="42" borderId="3" xfId="6" applyFont="1" applyFill="1" applyBorder="1"/>
    <xf numFmtId="0" fontId="232" fillId="42" borderId="3" xfId="6" applyFont="1" applyFill="1" applyBorder="1" applyAlignment="1"/>
    <xf numFmtId="0" fontId="232" fillId="45" borderId="3" xfId="6" applyFont="1" applyFill="1" applyBorder="1"/>
    <xf numFmtId="0" fontId="232" fillId="0" borderId="3" xfId="6" applyFont="1" applyFill="1" applyBorder="1"/>
    <xf numFmtId="14" fontId="232" fillId="43" borderId="3" xfId="6" applyNumberFormat="1" applyFont="1" applyFill="1" applyBorder="1" applyAlignment="1">
      <alignment horizontal="left"/>
    </xf>
    <xf numFmtId="49" fontId="154" fillId="17" borderId="3" xfId="4" applyNumberFormat="1" applyFont="1" applyFill="1" applyBorder="1" applyAlignment="1" applyProtection="1">
      <alignment horizontal="center" vertical="center"/>
      <protection locked="0"/>
    </xf>
    <xf numFmtId="49" fontId="166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38" fillId="43" borderId="88" xfId="4" applyNumberFormat="1" applyFont="1" applyFill="1" applyBorder="1" applyAlignment="1">
      <alignment horizontal="center"/>
    </xf>
    <xf numFmtId="49" fontId="247" fillId="43" borderId="57" xfId="4" quotePrefix="1" applyNumberFormat="1" applyFont="1" applyFill="1" applyBorder="1" applyAlignment="1">
      <alignment horizontal="center"/>
    </xf>
    <xf numFmtId="49" fontId="242" fillId="43" borderId="54" xfId="4" quotePrefix="1" applyNumberFormat="1" applyFont="1" applyFill="1" applyBorder="1" applyAlignment="1">
      <alignment horizontal="center"/>
    </xf>
    <xf numFmtId="49" fontId="233" fillId="43" borderId="54" xfId="4" quotePrefix="1" applyNumberFormat="1" applyFont="1" applyFill="1" applyBorder="1" applyAlignment="1">
      <alignment horizontal="center"/>
    </xf>
    <xf numFmtId="49" fontId="242" fillId="43" borderId="167" xfId="4" quotePrefix="1" applyNumberFormat="1" applyFont="1" applyFill="1" applyBorder="1" applyAlignment="1">
      <alignment horizontal="center"/>
    </xf>
    <xf numFmtId="49" fontId="233" fillId="43" borderId="120" xfId="4" quotePrefix="1" applyNumberFormat="1" applyFont="1" applyFill="1" applyBorder="1" applyAlignment="1">
      <alignment horizontal="center"/>
    </xf>
    <xf numFmtId="49" fontId="242" fillId="43" borderId="57" xfId="4" quotePrefix="1" applyNumberFormat="1" applyFont="1" applyFill="1" applyBorder="1" applyAlignment="1">
      <alignment horizontal="center"/>
    </xf>
    <xf numFmtId="49" fontId="235" fillId="43" borderId="55" xfId="4" quotePrefix="1" applyNumberFormat="1" applyFont="1" applyFill="1" applyBorder="1" applyAlignment="1">
      <alignment horizontal="center"/>
    </xf>
    <xf numFmtId="0" fontId="156" fillId="17" borderId="14" xfId="0" applyFont="1" applyFill="1" applyBorder="1" applyAlignment="1" applyProtection="1">
      <alignment horizontal="center" vertical="center" wrapText="1"/>
    </xf>
    <xf numFmtId="0" fontId="156" fillId="17" borderId="15" xfId="0" applyFont="1" applyFill="1" applyBorder="1" applyAlignment="1" applyProtection="1">
      <alignment horizontal="center" vertical="center" wrapText="1"/>
    </xf>
    <xf numFmtId="0" fontId="156" fillId="17" borderId="13" xfId="0" applyFont="1" applyFill="1" applyBorder="1" applyAlignment="1" applyProtection="1">
      <alignment horizontal="center" vertical="center" wrapText="1"/>
    </xf>
    <xf numFmtId="0" fontId="200" fillId="15" borderId="0" xfId="4" applyFont="1" applyFill="1" applyAlignment="1">
      <alignment horizontal="center" vertical="center"/>
    </xf>
    <xf numFmtId="0" fontId="142" fillId="15" borderId="0" xfId="0" quotePrefix="1" applyFont="1" applyFill="1" applyAlignment="1">
      <alignment vertical="center"/>
    </xf>
    <xf numFmtId="0" fontId="151" fillId="46" borderId="0" xfId="6" applyFill="1"/>
    <xf numFmtId="0" fontId="151" fillId="46" borderId="0" xfId="6" applyFill="1" applyAlignment="1"/>
    <xf numFmtId="0" fontId="151" fillId="17" borderId="0" xfId="6" applyFill="1"/>
    <xf numFmtId="0" fontId="151" fillId="17" borderId="0" xfId="6" applyFill="1" applyAlignment="1"/>
    <xf numFmtId="188" fontId="160" fillId="47" borderId="22" xfId="4" applyNumberFormat="1" applyFont="1" applyFill="1" applyBorder="1" applyAlignment="1" applyProtection="1">
      <alignment horizontal="center" vertical="center"/>
    </xf>
    <xf numFmtId="188" fontId="160" fillId="30" borderId="88" xfId="4" applyNumberFormat="1" applyFont="1" applyFill="1" applyBorder="1" applyAlignment="1" applyProtection="1">
      <alignment horizontal="center" vertical="center"/>
    </xf>
    <xf numFmtId="188" fontId="160" fillId="30" borderId="8" xfId="4" applyNumberFormat="1" applyFont="1" applyFill="1" applyBorder="1" applyAlignment="1" applyProtection="1">
      <alignment horizontal="center" vertical="center"/>
    </xf>
    <xf numFmtId="188" fontId="160" fillId="30" borderId="4" xfId="4" applyNumberFormat="1" applyFont="1" applyFill="1" applyBorder="1" applyAlignment="1" applyProtection="1">
      <alignment horizontal="center" vertical="center"/>
    </xf>
    <xf numFmtId="188" fontId="160" fillId="26" borderId="88" xfId="4" applyNumberFormat="1" applyFont="1" applyFill="1" applyBorder="1" applyAlignment="1" applyProtection="1">
      <alignment horizontal="center" vertical="center"/>
    </xf>
    <xf numFmtId="188" fontId="160" fillId="26" borderId="8" xfId="4" applyNumberFormat="1" applyFont="1" applyFill="1" applyBorder="1" applyAlignment="1" applyProtection="1">
      <alignment horizontal="center" vertical="center"/>
    </xf>
    <xf numFmtId="188" fontId="160" fillId="26" borderId="4" xfId="4" applyNumberFormat="1" applyFont="1" applyFill="1" applyBorder="1" applyAlignment="1" applyProtection="1">
      <alignment horizontal="center" vertical="center"/>
    </xf>
    <xf numFmtId="188" fontId="160" fillId="21" borderId="115" xfId="4" applyNumberFormat="1" applyFont="1" applyFill="1" applyBorder="1" applyAlignment="1" applyProtection="1">
      <alignment horizontal="center" vertical="center"/>
    </xf>
    <xf numFmtId="188" fontId="160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0" fillId="31" borderId="171" xfId="4" applyNumberFormat="1" applyFont="1" applyFill="1" applyBorder="1" applyAlignment="1" applyProtection="1">
      <alignment horizontal="center" vertical="center"/>
    </xf>
    <xf numFmtId="188" fontId="160" fillId="47" borderId="172" xfId="4" applyNumberFormat="1" applyFont="1" applyFill="1" applyBorder="1" applyAlignment="1" applyProtection="1">
      <alignment horizontal="center" vertical="center"/>
    </xf>
    <xf numFmtId="188" fontId="160" fillId="47" borderId="173" xfId="4" applyNumberFormat="1" applyFont="1" applyFill="1" applyBorder="1" applyAlignment="1" applyProtection="1">
      <alignment horizontal="center" vertical="center"/>
    </xf>
    <xf numFmtId="188" fontId="160" fillId="31" borderId="174" xfId="4" applyNumberFormat="1" applyFont="1" applyFill="1" applyBorder="1" applyAlignment="1" applyProtection="1">
      <alignment horizontal="center" vertical="center"/>
    </xf>
    <xf numFmtId="188" fontId="160" fillId="31" borderId="162" xfId="4" applyNumberFormat="1" applyFont="1" applyFill="1" applyBorder="1" applyAlignment="1" applyProtection="1">
      <alignment horizontal="center" vertical="center"/>
    </xf>
    <xf numFmtId="181" fontId="248" fillId="48" borderId="22" xfId="12" quotePrefix="1" applyNumberFormat="1" applyFont="1" applyFill="1" applyBorder="1" applyAlignment="1">
      <alignment horizontal="right" vertical="center"/>
    </xf>
    <xf numFmtId="0" fontId="6" fillId="48" borderId="17" xfId="12" quotePrefix="1" applyFont="1" applyFill="1" applyBorder="1" applyAlignment="1">
      <alignment horizontal="right" vertical="center"/>
    </xf>
    <xf numFmtId="0" fontId="3" fillId="48" borderId="23" xfId="12" applyFont="1" applyFill="1" applyBorder="1" applyAlignment="1">
      <alignment horizontal="left" vertical="center" wrapText="1"/>
    </xf>
    <xf numFmtId="3" fontId="167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49" fillId="21" borderId="116" xfId="17" applyNumberFormat="1" applyFont="1" applyFill="1" applyBorder="1" applyAlignment="1" applyProtection="1"/>
    <xf numFmtId="38" fontId="249" fillId="21" borderId="38" xfId="17" applyNumberFormat="1" applyFont="1" applyFill="1" applyBorder="1" applyAlignment="1" applyProtection="1"/>
    <xf numFmtId="38" fontId="249" fillId="21" borderId="138" xfId="17" applyNumberFormat="1" applyFont="1" applyFill="1" applyBorder="1" applyAlignment="1" applyProtection="1"/>
    <xf numFmtId="197" fontId="250" fillId="21" borderId="57" xfId="7" applyNumberFormat="1" applyFont="1" applyFill="1" applyBorder="1" applyAlignment="1" applyProtection="1"/>
    <xf numFmtId="197" fontId="251" fillId="21" borderId="57" xfId="7" applyNumberFormat="1" applyFont="1" applyFill="1" applyBorder="1" applyAlignment="1" applyProtection="1"/>
    <xf numFmtId="197" fontId="251" fillId="21" borderId="136" xfId="7" applyNumberFormat="1" applyFont="1" applyFill="1" applyBorder="1" applyAlignment="1" applyProtection="1"/>
    <xf numFmtId="38" fontId="249" fillId="21" borderId="116" xfId="17" applyNumberFormat="1" applyFont="1" applyFill="1" applyBorder="1" applyAlignment="1" applyProtection="1">
      <alignment horizontal="center"/>
    </xf>
    <xf numFmtId="38" fontId="249" fillId="21" borderId="38" xfId="17" applyNumberFormat="1" applyFont="1" applyFill="1" applyBorder="1" applyAlignment="1" applyProtection="1">
      <alignment horizontal="center"/>
    </xf>
    <xf numFmtId="38" fontId="249" fillId="21" borderId="138" xfId="17" applyNumberFormat="1" applyFont="1" applyFill="1" applyBorder="1" applyAlignment="1" applyProtection="1">
      <alignment horizontal="center"/>
    </xf>
    <xf numFmtId="188" fontId="160" fillId="17" borderId="4" xfId="4" applyNumberFormat="1" applyFont="1" applyFill="1" applyBorder="1" applyAlignment="1" applyProtection="1">
      <alignment horizontal="center" vertical="center"/>
    </xf>
    <xf numFmtId="188" fontId="160" fillId="21" borderId="51" xfId="4" applyNumberFormat="1" applyFont="1" applyFill="1" applyBorder="1" applyAlignment="1" applyProtection="1">
      <alignment horizontal="center" vertical="center"/>
    </xf>
    <xf numFmtId="188" fontId="160" fillId="21" borderId="175" xfId="4" applyNumberFormat="1" applyFont="1" applyFill="1" applyBorder="1" applyAlignment="1" applyProtection="1">
      <alignment horizontal="center" vertical="center"/>
    </xf>
    <xf numFmtId="188" fontId="160" fillId="31" borderId="102" xfId="4" applyNumberFormat="1" applyFont="1" applyFill="1" applyBorder="1" applyAlignment="1" applyProtection="1">
      <alignment horizontal="center" vertical="center"/>
    </xf>
    <xf numFmtId="188" fontId="160" fillId="31" borderId="137" xfId="4" applyNumberFormat="1" applyFont="1" applyFill="1" applyBorder="1" applyAlignment="1" applyProtection="1">
      <alignment horizontal="center" vertical="center"/>
    </xf>
    <xf numFmtId="188" fontId="160" fillId="31" borderId="24" xfId="4" applyNumberFormat="1" applyFont="1" applyFill="1" applyBorder="1" applyAlignment="1" applyProtection="1">
      <alignment horizontal="center" vertical="center"/>
    </xf>
    <xf numFmtId="188" fontId="160" fillId="31" borderId="20" xfId="4" applyNumberFormat="1" applyFont="1" applyFill="1" applyBorder="1" applyAlignment="1" applyProtection="1">
      <alignment horizontal="center" vertical="center"/>
    </xf>
    <xf numFmtId="188" fontId="160" fillId="31" borderId="169" xfId="4" applyNumberFormat="1" applyFont="1" applyFill="1" applyBorder="1" applyAlignment="1" applyProtection="1">
      <alignment horizontal="center" vertical="center"/>
    </xf>
    <xf numFmtId="188" fontId="160" fillId="31" borderId="168" xfId="4" applyNumberFormat="1" applyFont="1" applyFill="1" applyBorder="1" applyAlignment="1" applyProtection="1">
      <alignment horizontal="center" vertical="center"/>
    </xf>
    <xf numFmtId="188" fontId="160" fillId="21" borderId="176" xfId="4" applyNumberFormat="1" applyFont="1" applyFill="1" applyBorder="1" applyAlignment="1" applyProtection="1">
      <alignment horizontal="center" vertical="center"/>
    </xf>
    <xf numFmtId="188" fontId="160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0" fillId="21" borderId="179" xfId="4" applyNumberFormat="1" applyFont="1" applyFill="1" applyBorder="1" applyAlignment="1" applyProtection="1">
      <alignment horizontal="center" vertical="center"/>
    </xf>
    <xf numFmtId="188" fontId="160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32" fillId="17" borderId="0" xfId="4" applyFont="1" applyFill="1" applyBorder="1"/>
    <xf numFmtId="0" fontId="31" fillId="17" borderId="0" xfId="4" applyFont="1" applyFill="1" applyBorder="1"/>
    <xf numFmtId="49" fontId="32" fillId="45" borderId="3" xfId="4" applyNumberFormat="1" applyFont="1" applyFill="1" applyBorder="1" applyProtection="1">
      <protection locked="0"/>
    </xf>
    <xf numFmtId="49" fontId="166" fillId="49" borderId="4" xfId="4" applyNumberFormat="1" applyFont="1" applyFill="1" applyBorder="1" applyAlignment="1" applyProtection="1">
      <alignment horizontal="center" vertical="center" wrapText="1"/>
    </xf>
    <xf numFmtId="0" fontId="200" fillId="15" borderId="17" xfId="4" applyFont="1" applyFill="1" applyBorder="1" applyAlignment="1">
      <alignment vertical="center"/>
    </xf>
    <xf numFmtId="1" fontId="166" fillId="16" borderId="9" xfId="4" applyNumberFormat="1" applyFont="1" applyFill="1" applyBorder="1" applyAlignment="1" applyProtection="1">
      <alignment horizontal="center" vertical="center" wrapText="1"/>
      <protection locked="0"/>
    </xf>
    <xf numFmtId="1" fontId="166" fillId="15" borderId="9" xfId="4" applyNumberFormat="1" applyFont="1" applyFill="1" applyBorder="1" applyAlignment="1" applyProtection="1">
      <alignment horizontal="center" vertical="center" wrapText="1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53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174" fillId="40" borderId="113" xfId="17" applyNumberFormat="1" applyFont="1" applyFill="1" applyBorder="1" applyAlignment="1" applyProtection="1">
      <alignment horizontal="center"/>
    </xf>
    <xf numFmtId="38" fontId="174" fillId="40" borderId="32" xfId="17" applyNumberFormat="1" applyFont="1" applyFill="1" applyBorder="1" applyAlignment="1" applyProtection="1">
      <alignment horizontal="center"/>
    </xf>
    <xf numFmtId="38" fontId="174" fillId="40" borderId="39" xfId="17" applyNumberFormat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0" fontId="253" fillId="15" borderId="17" xfId="8" applyFont="1" applyFill="1" applyBorder="1" applyAlignment="1" applyProtection="1">
      <alignment horizontal="center"/>
    </xf>
    <xf numFmtId="0" fontId="253" fillId="15" borderId="0" xfId="8" applyFont="1" applyFill="1" applyBorder="1" applyAlignment="1" applyProtection="1">
      <alignment horizontal="center"/>
    </xf>
    <xf numFmtId="0" fontId="253" fillId="15" borderId="2" xfId="8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0" fontId="201" fillId="15" borderId="100" xfId="4" quotePrefix="1" applyFont="1" applyFill="1" applyBorder="1" applyAlignment="1" applyProtection="1">
      <alignment horizontal="center" vertical="center"/>
    </xf>
    <xf numFmtId="0" fontId="201" fillId="15" borderId="16" xfId="4" quotePrefix="1" applyFont="1" applyFill="1" applyBorder="1" applyAlignment="1" applyProtection="1">
      <alignment horizontal="center" vertical="center"/>
    </xf>
    <xf numFmtId="0" fontId="201" fillId="15" borderId="4" xfId="4" quotePrefix="1" applyFont="1" applyFill="1" applyBorder="1" applyAlignment="1" applyProtection="1">
      <alignment horizontal="center" vertical="center"/>
    </xf>
    <xf numFmtId="186" fontId="149" fillId="15" borderId="100" xfId="2" applyNumberFormat="1" applyFill="1" applyBorder="1" applyAlignment="1" applyProtection="1">
      <alignment horizontal="center" vertical="center"/>
    </xf>
    <xf numFmtId="186" fontId="208" fillId="15" borderId="4" xfId="4" applyNumberFormat="1" applyFont="1" applyFill="1" applyBorder="1" applyAlignment="1" applyProtection="1">
      <alignment horizontal="center" vertical="center"/>
    </xf>
    <xf numFmtId="3" fontId="149" fillId="15" borderId="100" xfId="2" applyNumberFormat="1" applyFill="1" applyBorder="1" applyAlignment="1" applyProtection="1">
      <alignment horizontal="center"/>
    </xf>
    <xf numFmtId="0" fontId="208" fillId="15" borderId="16" xfId="16" applyFont="1" applyFill="1" applyBorder="1" applyAlignment="1" applyProtection="1">
      <alignment horizontal="center"/>
    </xf>
    <xf numFmtId="0" fontId="208" fillId="15" borderId="4" xfId="16" applyFont="1" applyFill="1" applyBorder="1" applyAlignment="1" applyProtection="1">
      <alignment horizontal="center"/>
    </xf>
    <xf numFmtId="1" fontId="166" fillId="24" borderId="100" xfId="4" applyNumberFormat="1" applyFont="1" applyFill="1" applyBorder="1" applyAlignment="1" applyProtection="1">
      <alignment horizontal="center" vertical="center"/>
    </xf>
    <xf numFmtId="1" fontId="166" fillId="24" borderId="4" xfId="4" applyNumberFormat="1" applyFont="1" applyFill="1" applyBorder="1" applyAlignment="1" applyProtection="1">
      <alignment horizontal="center" vertical="center"/>
    </xf>
    <xf numFmtId="0" fontId="252" fillId="17" borderId="0" xfId="7" applyFont="1" applyFill="1" applyBorder="1" applyAlignment="1" applyProtection="1">
      <alignment horizontal="center"/>
    </xf>
    <xf numFmtId="194" fontId="210" fillId="17" borderId="0" xfId="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3" fillId="19" borderId="117" xfId="0" applyFont="1" applyFill="1" applyBorder="1" applyAlignment="1" applyProtection="1">
      <alignment horizontal="center" vertical="center" wrapText="1"/>
    </xf>
    <xf numFmtId="0" fontId="153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49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6" fillId="24" borderId="100" xfId="4" applyNumberFormat="1" applyFont="1" applyFill="1" applyBorder="1" applyAlignment="1" applyProtection="1">
      <alignment horizontal="center" vertical="center"/>
      <protection locked="0"/>
    </xf>
    <xf numFmtId="1" fontId="166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0" fontId="184" fillId="26" borderId="16" xfId="12" quotePrefix="1" applyFont="1" applyFill="1" applyBorder="1" applyAlignment="1">
      <alignment horizontal="left" vertical="center" wrapText="1"/>
    </xf>
    <xf numFmtId="0" fontId="254" fillId="26" borderId="16" xfId="4" applyFont="1" applyFill="1" applyBorder="1" applyAlignment="1">
      <alignment horizontal="left" vertical="center" wrapText="1"/>
    </xf>
    <xf numFmtId="3" fontId="199" fillId="17" borderId="100" xfId="4" applyNumberFormat="1" applyFont="1" applyFill="1" applyBorder="1" applyAlignment="1" applyProtection="1">
      <alignment horizontal="center" vertical="center"/>
      <protection locked="0"/>
    </xf>
    <xf numFmtId="3" fontId="199" fillId="17" borderId="16" xfId="4" applyNumberFormat="1" applyFont="1" applyFill="1" applyBorder="1" applyAlignment="1" applyProtection="1">
      <alignment horizontal="center" vertical="center"/>
      <protection locked="0"/>
    </xf>
    <xf numFmtId="3" fontId="199" fillId="17" borderId="4" xfId="4" applyNumberFormat="1" applyFont="1" applyFill="1" applyBorder="1" applyAlignment="1" applyProtection="1">
      <alignment horizontal="center" vertical="center"/>
      <protection locked="0"/>
    </xf>
    <xf numFmtId="3" fontId="257" fillId="17" borderId="100" xfId="4" applyNumberFormat="1" applyFont="1" applyFill="1" applyBorder="1" applyAlignment="1" applyProtection="1">
      <alignment horizontal="center" vertical="center"/>
      <protection locked="0"/>
    </xf>
    <xf numFmtId="3" fontId="257" fillId="17" borderId="16" xfId="4" applyNumberFormat="1" applyFont="1" applyFill="1" applyBorder="1" applyAlignment="1" applyProtection="1">
      <alignment horizontal="center" vertical="center"/>
      <protection locked="0"/>
    </xf>
    <xf numFmtId="3" fontId="257" fillId="17" borderId="4" xfId="4" applyNumberFormat="1" applyFont="1" applyFill="1" applyBorder="1" applyAlignment="1" applyProtection="1">
      <alignment horizontal="center" vertical="center"/>
      <protection locked="0"/>
    </xf>
    <xf numFmtId="0" fontId="194" fillId="30" borderId="16" xfId="12" quotePrefix="1" applyFont="1" applyFill="1" applyBorder="1" applyAlignment="1">
      <alignment horizontal="left" vertical="center" wrapText="1"/>
    </xf>
    <xf numFmtId="0" fontId="256" fillId="30" borderId="16" xfId="4" applyFont="1" applyFill="1" applyBorder="1" applyAlignment="1">
      <alignment horizontal="left" vertical="center" wrapText="1"/>
    </xf>
    <xf numFmtId="0" fontId="194" fillId="30" borderId="16" xfId="4" applyFont="1" applyFill="1" applyBorder="1" applyAlignment="1">
      <alignment horizontal="left" vertical="center"/>
    </xf>
    <xf numFmtId="0" fontId="194" fillId="30" borderId="16" xfId="4" applyFont="1" applyFill="1" applyBorder="1" applyAlignment="1">
      <alignment horizontal="left" vertical="center" wrapText="1"/>
    </xf>
    <xf numFmtId="0" fontId="194" fillId="30" borderId="88" xfId="4" applyFont="1" applyFill="1" applyBorder="1" applyAlignment="1">
      <alignment horizontal="left" vertical="center" wrapText="1"/>
    </xf>
    <xf numFmtId="0" fontId="194" fillId="30" borderId="16" xfId="12" applyFont="1" applyFill="1" applyBorder="1" applyAlignment="1">
      <alignment horizontal="left" vertical="center"/>
    </xf>
    <xf numFmtId="0" fontId="255" fillId="30" borderId="16" xfId="4" applyFont="1" applyFill="1" applyBorder="1" applyAlignment="1">
      <alignment horizontal="left" vertical="center" wrapText="1"/>
    </xf>
    <xf numFmtId="0" fontId="194" fillId="30" borderId="16" xfId="4" applyFont="1" applyFill="1" applyBorder="1" applyAlignment="1">
      <alignment vertical="center" wrapText="1"/>
    </xf>
    <xf numFmtId="0" fontId="255" fillId="30" borderId="16" xfId="4" applyFont="1" applyFill="1" applyBorder="1" applyAlignment="1">
      <alignment vertical="center" wrapText="1"/>
    </xf>
    <xf numFmtId="0" fontId="194" fillId="30" borderId="16" xfId="12" quotePrefix="1" applyFont="1" applyFill="1" applyBorder="1" applyAlignment="1">
      <alignment horizontal="left" vertical="center"/>
    </xf>
    <xf numFmtId="0" fontId="194" fillId="30" borderId="12" xfId="12" applyFont="1" applyFill="1" applyBorder="1" applyAlignment="1">
      <alignment vertical="center" wrapText="1"/>
    </xf>
    <xf numFmtId="0" fontId="194" fillId="30" borderId="88" xfId="12" applyFont="1" applyFill="1" applyBorder="1" applyAlignment="1">
      <alignment horizontal="left" vertical="center"/>
    </xf>
    <xf numFmtId="0" fontId="194" fillId="30" borderId="16" xfId="12" applyFont="1" applyFill="1" applyBorder="1" applyAlignment="1">
      <alignment horizontal="left" vertical="center" wrapText="1"/>
    </xf>
    <xf numFmtId="0" fontId="194" fillId="30" borderId="16" xfId="12" applyFont="1" applyFill="1" applyBorder="1" applyAlignment="1">
      <alignment vertical="center" wrapText="1"/>
    </xf>
    <xf numFmtId="0" fontId="256" fillId="30" borderId="16" xfId="4" applyFont="1" applyFill="1" applyBorder="1" applyAlignment="1">
      <alignment vertical="center" wrapText="1"/>
    </xf>
    <xf numFmtId="0" fontId="163" fillId="24" borderId="100" xfId="4" applyFont="1" applyFill="1" applyBorder="1" applyAlignment="1" applyProtection="1">
      <alignment horizontal="center" vertical="center" wrapText="1"/>
    </xf>
    <xf numFmtId="0" fontId="163" fillId="24" borderId="16" xfId="4" applyFont="1" applyFill="1" applyBorder="1" applyAlignment="1" applyProtection="1">
      <alignment horizontal="center" vertical="center" wrapText="1"/>
    </xf>
    <xf numFmtId="0" fontId="163" fillId="24" borderId="4" xfId="4" applyFont="1" applyFill="1" applyBorder="1" applyAlignment="1" applyProtection="1">
      <alignment horizontal="center" vertical="center" wrapText="1"/>
    </xf>
    <xf numFmtId="0" fontId="211" fillId="17" borderId="100" xfId="4" applyFont="1" applyFill="1" applyBorder="1" applyAlignment="1" applyProtection="1">
      <alignment vertical="center" wrapText="1"/>
    </xf>
    <xf numFmtId="0" fontId="211" fillId="17" borderId="16" xfId="4" applyFont="1" applyFill="1" applyBorder="1" applyAlignment="1" applyProtection="1">
      <alignment vertical="center" wrapText="1"/>
    </xf>
    <xf numFmtId="0" fontId="211" fillId="17" borderId="4" xfId="4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6" fillId="7" borderId="0" xfId="4" applyFont="1" applyFill="1" applyBorder="1" applyAlignment="1">
      <alignment vertical="center" wrapText="1"/>
    </xf>
    <xf numFmtId="0" fontId="5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4" fillId="26" borderId="16" xfId="12" quotePrefix="1" applyFont="1" applyFill="1" applyBorder="1" applyAlignment="1" applyProtection="1">
      <alignment horizontal="left" vertical="center" wrapText="1"/>
    </xf>
    <xf numFmtId="0" fontId="254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wrapText="1"/>
    </xf>
    <xf numFmtId="0" fontId="169" fillId="24" borderId="88" xfId="4" applyFont="1" applyFill="1" applyBorder="1" applyAlignment="1" applyProtection="1">
      <alignment wrapText="1"/>
    </xf>
    <xf numFmtId="0" fontId="169" fillId="17" borderId="100" xfId="4" applyFont="1" applyFill="1" applyBorder="1" applyAlignment="1" applyProtection="1">
      <alignment horizontal="left" vertical="center"/>
    </xf>
    <xf numFmtId="0" fontId="169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169" fillId="24" borderId="16" xfId="4" applyFont="1" applyFill="1" applyBorder="1" applyAlignment="1" applyProtection="1">
      <alignment horizontal="left"/>
    </xf>
    <xf numFmtId="0" fontId="169" fillId="24" borderId="88" xfId="4" applyFont="1" applyFill="1" applyBorder="1" applyAlignment="1" applyProtection="1">
      <alignment horizontal="left"/>
    </xf>
    <xf numFmtId="0" fontId="169" fillId="24" borderId="16" xfId="4" applyFont="1" applyFill="1" applyBorder="1" applyAlignment="1" applyProtection="1">
      <alignment horizontal="left" vertical="center"/>
    </xf>
    <xf numFmtId="0" fontId="169" fillId="24" borderId="88" xfId="4" applyFont="1" applyFill="1" applyBorder="1" applyAlignment="1" applyProtection="1">
      <alignment horizontal="left" vertical="center"/>
    </xf>
    <xf numFmtId="0" fontId="169" fillId="24" borderId="16" xfId="4" applyFont="1" applyFill="1" applyBorder="1" applyAlignment="1" applyProtection="1">
      <alignment vertical="center" wrapText="1"/>
    </xf>
    <xf numFmtId="0" fontId="169" fillId="24" borderId="88" xfId="4" applyFont="1" applyFill="1" applyBorder="1" applyAlignment="1" applyProtection="1">
      <alignment vertical="center" wrapText="1"/>
    </xf>
    <xf numFmtId="0" fontId="169" fillId="24" borderId="16" xfId="12" quotePrefix="1" applyFont="1" applyFill="1" applyBorder="1" applyAlignment="1" applyProtection="1">
      <alignment horizontal="left" vertical="center" wrapText="1"/>
    </xf>
    <xf numFmtId="0" fontId="169" fillId="24" borderId="88" xfId="12" quotePrefix="1" applyFont="1" applyFill="1" applyBorder="1" applyAlignment="1" applyProtection="1">
      <alignment horizontal="left" vertical="center" wrapText="1"/>
    </xf>
    <xf numFmtId="0" fontId="169" fillId="24" borderId="16" xfId="12" applyFont="1" applyFill="1" applyBorder="1" applyAlignment="1" applyProtection="1">
      <alignment horizontal="left" vertical="center"/>
    </xf>
    <xf numFmtId="0" fontId="169" fillId="24" borderId="88" xfId="12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/>
    </xf>
    <xf numFmtId="0" fontId="169" fillId="24" borderId="88" xfId="12" quotePrefix="1" applyFont="1" applyFill="1" applyBorder="1" applyAlignment="1" applyProtection="1">
      <alignment horizontal="left" vertical="center"/>
    </xf>
    <xf numFmtId="0" fontId="169" fillId="24" borderId="16" xfId="12" applyFont="1" applyFill="1" applyBorder="1" applyAlignment="1" applyProtection="1">
      <alignment vertical="center" wrapText="1"/>
    </xf>
    <xf numFmtId="0" fontId="169" fillId="24" borderId="88" xfId="12" applyFont="1" applyFill="1" applyBorder="1" applyAlignment="1" applyProtection="1">
      <alignment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3" fillId="24" borderId="100" xfId="4" applyFont="1" applyFill="1" applyBorder="1" applyAlignment="1" applyProtection="1">
      <alignment horizontal="center" vertical="center" wrapText="1"/>
      <protection locked="0"/>
    </xf>
    <xf numFmtId="0" fontId="163" fillId="24" borderId="16" xfId="4" applyFont="1" applyFill="1" applyBorder="1" applyAlignment="1" applyProtection="1">
      <alignment horizontal="center" vertical="center" wrapText="1"/>
      <protection locked="0"/>
    </xf>
    <xf numFmtId="0" fontId="163" fillId="24" borderId="4" xfId="4" applyFont="1" applyFill="1" applyBorder="1" applyAlignment="1" applyProtection="1">
      <alignment horizontal="center" vertical="center" wrapText="1"/>
      <protection locked="0"/>
    </xf>
    <xf numFmtId="0" fontId="55" fillId="50" borderId="5" xfId="4" applyFont="1" applyFill="1" applyBorder="1" applyAlignment="1" applyProtection="1">
      <alignment horizontal="center" vertical="center"/>
    </xf>
    <xf numFmtId="0" fontId="55" fillId="50" borderId="6" xfId="4" applyFont="1" applyFill="1" applyBorder="1" applyAlignment="1" applyProtection="1">
      <alignment horizontal="center" vertical="center"/>
    </xf>
    <xf numFmtId="0" fontId="55" fillId="50" borderId="7" xfId="4" applyFont="1" applyFill="1" applyBorder="1" applyAlignment="1" applyProtection="1">
      <alignment horizontal="center" vertical="center"/>
    </xf>
    <xf numFmtId="0" fontId="11" fillId="50" borderId="5" xfId="4" applyFont="1" applyFill="1" applyBorder="1" applyAlignment="1" applyProtection="1">
      <alignment horizontal="center" vertical="center"/>
    </xf>
    <xf numFmtId="0" fontId="11" fillId="50" borderId="6" xfId="4" applyFont="1" applyFill="1" applyBorder="1" applyAlignment="1" applyProtection="1">
      <alignment horizontal="center" vertical="center"/>
    </xf>
    <xf numFmtId="0" fontId="11" fillId="50" borderId="7" xfId="4" applyFont="1" applyFill="1" applyBorder="1" applyAlignment="1" applyProtection="1">
      <alignment horizontal="center" vertical="center"/>
    </xf>
    <xf numFmtId="0" fontId="229" fillId="19" borderId="5" xfId="4" applyFont="1" applyFill="1" applyBorder="1" applyAlignment="1" applyProtection="1">
      <alignment horizontal="center" vertical="center"/>
    </xf>
    <xf numFmtId="0" fontId="229" fillId="19" borderId="6" xfId="4" applyFont="1" applyFill="1" applyBorder="1" applyAlignment="1" applyProtection="1">
      <alignment horizontal="center" vertical="center"/>
    </xf>
    <xf numFmtId="0" fontId="229" fillId="19" borderId="7" xfId="4" applyFont="1" applyFill="1" applyBorder="1" applyAlignment="1" applyProtection="1">
      <alignment horizontal="center" vertical="center"/>
    </xf>
    <xf numFmtId="0" fontId="167" fillId="23" borderId="5" xfId="0" applyFont="1" applyFill="1" applyBorder="1" applyAlignment="1" applyProtection="1">
      <alignment horizontal="center" vertical="center"/>
    </xf>
    <xf numFmtId="0" fontId="167" fillId="23" borderId="6" xfId="0" applyFont="1" applyFill="1" applyBorder="1" applyAlignment="1" applyProtection="1">
      <alignment horizontal="center" vertical="center"/>
    </xf>
    <xf numFmtId="0" fontId="167" fillId="23" borderId="7" xfId="0" applyFont="1" applyFill="1" applyBorder="1" applyAlignment="1" applyProtection="1">
      <alignment horizontal="center" vertical="center"/>
    </xf>
    <xf numFmtId="0" fontId="64" fillId="50" borderId="5" xfId="4" applyFont="1" applyFill="1" applyBorder="1" applyAlignment="1" applyProtection="1">
      <alignment horizontal="center" vertical="center"/>
    </xf>
    <xf numFmtId="0" fontId="64" fillId="50" borderId="6" xfId="4" applyFont="1" applyFill="1" applyBorder="1" applyAlignment="1" applyProtection="1">
      <alignment horizontal="center" vertical="center"/>
    </xf>
    <xf numFmtId="0" fontId="64" fillId="50" borderId="7" xfId="4" applyFont="1" applyFill="1" applyBorder="1" applyAlignment="1" applyProtection="1">
      <alignment horizontal="center" vertical="center"/>
    </xf>
    <xf numFmtId="0" fontId="211" fillId="17" borderId="100" xfId="4" applyFont="1" applyFill="1" applyBorder="1" applyAlignment="1" applyProtection="1">
      <alignment horizontal="center" vertical="center" wrapText="1"/>
    </xf>
    <xf numFmtId="0" fontId="211" fillId="17" borderId="16" xfId="4" applyFont="1" applyFill="1" applyBorder="1" applyAlignment="1" applyProtection="1">
      <alignment horizontal="center" vertical="center" wrapText="1"/>
    </xf>
    <xf numFmtId="0" fontId="211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workbookViewId="0">
      <pane xSplit="5" ySplit="10" topLeftCell="F4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СУ Г. С. Раковски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987</v>
      </c>
      <c r="O6" s="1008"/>
      <c r="P6" s="1045">
        <f>OTCHET!F9</f>
        <v>44561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1997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58</v>
      </c>
      <c r="J51" s="1102">
        <f>+IF(OR($P$2=98,$P$2=42,$P$2=96,$P$2=97),$Q51,0)</f>
        <v>58</v>
      </c>
      <c r="K51" s="1095"/>
      <c r="L51" s="1102">
        <f>+IF($P$2=33,$Q51,0)</f>
        <v>0</v>
      </c>
      <c r="M51" s="1095"/>
      <c r="N51" s="1132">
        <f>+ROUND(+G51+J51+L51,0)</f>
        <v>58</v>
      </c>
      <c r="O51" s="1097"/>
      <c r="P51" s="1101">
        <f>+ROUND(OTCHET!E205-SUM(OTCHET!E217:E219)+OTCHET!E271+IF(+OR(OTCHET!$F$12=5500,OTCHET!$F$12=5600),0,+OTCHET!E297),0)</f>
        <v>58</v>
      </c>
      <c r="Q51" s="1102">
        <f>+ROUND(OTCHET!L205-SUM(OTCHET!L217:L219)+OTCHET!L271+IF(+OR(OTCHET!$F$12=5500,OTCHET!$F$12=5600),0,+OTCHET!L297),0)</f>
        <v>58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13887</v>
      </c>
      <c r="J54" s="1120">
        <f>+IF(OR($P$2=98,$P$2=42,$P$2=96,$P$2=97),$Q54,0)</f>
        <v>13887</v>
      </c>
      <c r="K54" s="1095"/>
      <c r="L54" s="1120">
        <f>+IF($P$2=33,$Q54,0)</f>
        <v>0</v>
      </c>
      <c r="M54" s="1095"/>
      <c r="N54" s="1121">
        <f>+ROUND(+G54+J54+L54,0)</f>
        <v>13887</v>
      </c>
      <c r="O54" s="1097"/>
      <c r="P54" s="1119">
        <f>+ROUND(OTCHET!E187+OTCHET!E190,0)</f>
        <v>13887</v>
      </c>
      <c r="Q54" s="1120">
        <f>+ROUND(OTCHET!L187+OTCHET!L190,0)</f>
        <v>13887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2950</v>
      </c>
      <c r="J55" s="1120">
        <f>+IF(OR($P$2=98,$P$2=42,$P$2=96,$P$2=97),$Q55,0)</f>
        <v>2950</v>
      </c>
      <c r="K55" s="1095"/>
      <c r="L55" s="1120">
        <f>+IF($P$2=33,$Q55,0)</f>
        <v>0</v>
      </c>
      <c r="M55" s="1095"/>
      <c r="N55" s="1121">
        <f>+ROUND(+G55+J55+L55,0)</f>
        <v>2950</v>
      </c>
      <c r="O55" s="1097"/>
      <c r="P55" s="1119">
        <f>+ROUND(OTCHET!E196+OTCHET!E204,0)</f>
        <v>2950</v>
      </c>
      <c r="Q55" s="1120">
        <f>+ROUND(OTCHET!L196+OTCHET!L204,0)</f>
        <v>2950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16895</v>
      </c>
      <c r="J56" s="1208">
        <f>+ROUND(+SUM(J51:J55),0)</f>
        <v>16895</v>
      </c>
      <c r="K56" s="1095"/>
      <c r="L56" s="1208">
        <f>+ROUND(+SUM(L51:L55),0)</f>
        <v>0</v>
      </c>
      <c r="M56" s="1095"/>
      <c r="N56" s="1209">
        <f>+ROUND(+SUM(N51:N55),0)</f>
        <v>16895</v>
      </c>
      <c r="O56" s="1097"/>
      <c r="P56" s="1207">
        <f>+ROUND(+SUM(P51:P55),0)</f>
        <v>16895</v>
      </c>
      <c r="Q56" s="1208">
        <f>+ROUND(+SUM(Q51:Q55),0)</f>
        <v>16895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16895</v>
      </c>
      <c r="J77" s="1233">
        <f>+ROUND(J56+J63+J67+J71+J75,0)</f>
        <v>16895</v>
      </c>
      <c r="K77" s="1095"/>
      <c r="L77" s="1233">
        <f>+ROUND(L56+L63+L67+L71+L75,0)</f>
        <v>0</v>
      </c>
      <c r="M77" s="1095"/>
      <c r="N77" s="1234">
        <f>+ROUND(N56+N63+N67+N71+N75,0)</f>
        <v>16895</v>
      </c>
      <c r="O77" s="1097"/>
      <c r="P77" s="1231">
        <f>+ROUND(P56+P63+P67+P71+P75,0)</f>
        <v>16895</v>
      </c>
      <c r="Q77" s="1232">
        <f>+ROUND(Q56+Q63+Q67+Q71+Q75,0)</f>
        <v>16895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25367</v>
      </c>
      <c r="J79" s="1108">
        <f>+IF(OR($P$2=98,$P$2=42,$P$2=96,$P$2=97),$Q79,0)</f>
        <v>25367</v>
      </c>
      <c r="K79" s="1095"/>
      <c r="L79" s="1108">
        <f>+IF($P$2=33,$Q79,0)</f>
        <v>0</v>
      </c>
      <c r="M79" s="1095"/>
      <c r="N79" s="1109">
        <f>+ROUND(+G79+J79+L79,0)</f>
        <v>25367</v>
      </c>
      <c r="O79" s="1097"/>
      <c r="P79" s="1107">
        <f>+ROUND(OTCHET!E419,0)</f>
        <v>25367</v>
      </c>
      <c r="Q79" s="1108">
        <f>+ROUND(OTCHET!L419,0)</f>
        <v>25367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-2094</v>
      </c>
      <c r="J80" s="1120">
        <f>+IF(OR($P$2=98,$P$2=42,$P$2=96,$P$2=97),$Q80,0)</f>
        <v>-2094</v>
      </c>
      <c r="K80" s="1095"/>
      <c r="L80" s="1120">
        <f>+IF($P$2=33,$Q80,0)</f>
        <v>0</v>
      </c>
      <c r="M80" s="1095"/>
      <c r="N80" s="1121">
        <f>+ROUND(+G80+J80+L80,0)</f>
        <v>-2094</v>
      </c>
      <c r="O80" s="1097"/>
      <c r="P80" s="1119">
        <f>+ROUND(OTCHET!E429,0)</f>
        <v>-2094</v>
      </c>
      <c r="Q80" s="1120">
        <f>+ROUND(OTCHET!L429,0)</f>
        <v>-2094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23273</v>
      </c>
      <c r="J81" s="1242">
        <f>+ROUND(J79+J80,0)</f>
        <v>23273</v>
      </c>
      <c r="K81" s="1095"/>
      <c r="L81" s="1242">
        <f>+ROUND(L79+L80,0)</f>
        <v>0</v>
      </c>
      <c r="M81" s="1095"/>
      <c r="N81" s="1243">
        <f>+ROUND(N79+N80,0)</f>
        <v>23273</v>
      </c>
      <c r="O81" s="1097"/>
      <c r="P81" s="1241">
        <f>+ROUND(P79+P80,0)</f>
        <v>23273</v>
      </c>
      <c r="Q81" s="1242">
        <f>+ROUND(Q79+Q80,0)</f>
        <v>23273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6378</v>
      </c>
      <c r="J83" s="1255">
        <f>+ROUND(J48,0)-ROUND(J77,0)+ROUND(J81,0)</f>
        <v>6378</v>
      </c>
      <c r="K83" s="1095"/>
      <c r="L83" s="1255">
        <f>+ROUND(L48,0)-ROUND(L77,0)+ROUND(L81,0)</f>
        <v>0</v>
      </c>
      <c r="M83" s="1095"/>
      <c r="N83" s="1256">
        <f>+ROUND(N48,0)-ROUND(N77,0)+ROUND(N81,0)</f>
        <v>6378</v>
      </c>
      <c r="O83" s="1257"/>
      <c r="P83" s="1254">
        <f>+ROUND(P48,0)-ROUND(P77,0)+ROUND(P81,0)</f>
        <v>6378</v>
      </c>
      <c r="Q83" s="1255">
        <f>+ROUND(Q48,0)-ROUND(Q77,0)+ROUND(Q81,0)</f>
        <v>6378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-6378</v>
      </c>
      <c r="J84" s="1263">
        <f>+ROUND(J101,0)+ROUND(J120,0)+ROUND(J127,0)-ROUND(J132,0)</f>
        <v>-6378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-6378</v>
      </c>
      <c r="O84" s="1257"/>
      <c r="P84" s="1262">
        <f>+ROUND(P101,0)+ROUND(P120,0)+ROUND(P127,0)-ROUND(P132,0)</f>
        <v>-6378</v>
      </c>
      <c r="Q84" s="1263">
        <f>+ROUND(Q101,0)+ROUND(Q120,0)+ROUND(Q127,0)-ROUND(Q132,0)</f>
        <v>-6378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-6378</v>
      </c>
      <c r="J123" s="1120">
        <f>+IF(OR($P$2=98,$P$2=42,$P$2=96,$P$2=97),$Q123,0)</f>
        <v>-6378</v>
      </c>
      <c r="K123" s="1095"/>
      <c r="L123" s="1120">
        <f>+IF($P$2=33,$Q123,0)</f>
        <v>0</v>
      </c>
      <c r="M123" s="1095"/>
      <c r="N123" s="1121">
        <f>+ROUND(+G123+J123+L123,0)</f>
        <v>-6378</v>
      </c>
      <c r="O123" s="1097"/>
      <c r="P123" s="1119">
        <f>+ROUND(OTCHET!E524,0)</f>
        <v>-6378</v>
      </c>
      <c r="Q123" s="1120">
        <f>+ROUND(OTCHET!L524,0)</f>
        <v>-6378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-6378</v>
      </c>
      <c r="J127" s="1242">
        <f>+ROUND(+SUM(J122:J126),0)</f>
        <v>-6378</v>
      </c>
      <c r="K127" s="1095"/>
      <c r="L127" s="1242">
        <f>+ROUND(+SUM(L122:L126),0)</f>
        <v>0</v>
      </c>
      <c r="M127" s="1095"/>
      <c r="N127" s="1243">
        <f>+ROUND(+SUM(N122:N126),0)</f>
        <v>-6378</v>
      </c>
      <c r="O127" s="1097"/>
      <c r="P127" s="1241">
        <f>+ROUND(+SUM(P122:P126),0)</f>
        <v>-6378</v>
      </c>
      <c r="Q127" s="1242">
        <f>+ROUND(+SUM(Q122:Q126),0)</f>
        <v>-6378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6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6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6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6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6" s="1018" customFormat="1" ht="16.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6" s="1018" customFormat="1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6" s="1018" customFormat="1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6" s="1018" customFormat="1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dxfId="155" priority="47" stopIfTrue="1" operator="notEqual">
      <formula>0</formula>
    </cfRule>
  </conditionalFormatting>
  <conditionalFormatting sqref="B133">
    <cfRule type="cellIs" dxfId="154" priority="46" stopIfTrue="1" operator="notEqual">
      <formula>0</formula>
    </cfRule>
    <cfRule type="cellIs" dxfId="118" priority="34" operator="equal">
      <formula>0</formula>
    </cfRule>
  </conditionalFormatting>
  <conditionalFormatting sqref="G2">
    <cfRule type="cellIs" dxfId="153" priority="6" stopIfTrue="1" operator="notEqual">
      <formula>0</formula>
    </cfRule>
    <cfRule type="cellIs" dxfId="152" priority="7" stopIfTrue="1" operator="equal">
      <formula>0</formula>
    </cfRule>
    <cfRule type="cellIs" dxfId="151" priority="8" stopIfTrue="1" operator="equal">
      <formula>0</formula>
    </cfRule>
    <cfRule type="cellIs" dxfId="117" priority="45" operator="equal">
      <formula>0</formula>
    </cfRule>
  </conditionalFormatting>
  <conditionalFormatting sqref="I2">
    <cfRule type="cellIs" dxfId="150" priority="44" operator="equal">
      <formula>0</formula>
    </cfRule>
  </conditionalFormatting>
  <conditionalFormatting sqref="F137:G138">
    <cfRule type="cellIs" dxfId="149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8" priority="41" stopIfTrue="1" operator="equal">
      <formula>"НЕРАВНЕНИЕ!"</formula>
    </cfRule>
  </conditionalFormatting>
  <conditionalFormatting sqref="L137:M138">
    <cfRule type="cellIs" dxfId="147" priority="40" stopIfTrue="1" operator="equal">
      <formula>"НЕРАВНЕНИЕ!"</formula>
    </cfRule>
  </conditionalFormatting>
  <conditionalFormatting sqref="F140:G141">
    <cfRule type="cellIs" dxfId="146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5" priority="37" stopIfTrue="1" operator="equal">
      <formula>"НЕРАВНЕНИЕ !"</formula>
    </cfRule>
  </conditionalFormatting>
  <conditionalFormatting sqref="L140:M141">
    <cfRule type="cellIs" dxfId="144" priority="36" stopIfTrue="1" operator="equal">
      <formula>"НЕРАВНЕНИЕ !"</formula>
    </cfRule>
  </conditionalFormatting>
  <conditionalFormatting sqref="I140:J141 L140:L141 N140:N141 F140:G141">
    <cfRule type="cellIs" dxfId="143" priority="35" operator="notEqual">
      <formula>0</formula>
    </cfRule>
  </conditionalFormatting>
  <conditionalFormatting sqref="I133:J133">
    <cfRule type="cellIs" dxfId="142" priority="33" stopIfTrue="1" operator="notEqual">
      <formula>0</formula>
    </cfRule>
  </conditionalFormatting>
  <conditionalFormatting sqref="L82">
    <cfRule type="cellIs" dxfId="141" priority="28" stopIfTrue="1" operator="notEqual">
      <formula>0</formula>
    </cfRule>
  </conditionalFormatting>
  <conditionalFormatting sqref="N82">
    <cfRule type="cellIs" dxfId="140" priority="27" stopIfTrue="1" operator="notEqual">
      <formula>0</formula>
    </cfRule>
  </conditionalFormatting>
  <conditionalFormatting sqref="L133">
    <cfRule type="cellIs" dxfId="139" priority="32" stopIfTrue="1" operator="notEqual">
      <formula>0</formula>
    </cfRule>
  </conditionalFormatting>
  <conditionalFormatting sqref="N133">
    <cfRule type="cellIs" dxfId="138" priority="31" stopIfTrue="1" operator="notEqual">
      <formula>0</formula>
    </cfRule>
  </conditionalFormatting>
  <conditionalFormatting sqref="F82:H82">
    <cfRule type="cellIs" dxfId="137" priority="30" stopIfTrue="1" operator="notEqual">
      <formula>0</formula>
    </cfRule>
  </conditionalFormatting>
  <conditionalFormatting sqref="I82:J82">
    <cfRule type="cellIs" dxfId="136" priority="29" stopIfTrue="1" operator="notEqual">
      <formula>0</formula>
    </cfRule>
  </conditionalFormatting>
  <conditionalFormatting sqref="B82">
    <cfRule type="cellIs" dxfId="135" priority="25" operator="equal">
      <formula>0</formula>
    </cfRule>
    <cfRule type="cellIs" dxfId="134" priority="26" stopIfTrue="1" operator="notEqual">
      <formula>0</formula>
    </cfRule>
  </conditionalFormatting>
  <conditionalFormatting sqref="P133:Q133">
    <cfRule type="cellIs" dxfId="133" priority="24" stopIfTrue="1" operator="notEqual">
      <formula>0</formula>
    </cfRule>
  </conditionalFormatting>
  <conditionalFormatting sqref="P137:Q138">
    <cfRule type="cellIs" dxfId="132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31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30" priority="19" operator="notEqual">
      <formula>0</formula>
    </cfRule>
  </conditionalFormatting>
  <conditionalFormatting sqref="P2">
    <cfRule type="cellIs" dxfId="129" priority="14" stopIfTrue="1" operator="equal">
      <formula>98</formula>
    </cfRule>
    <cfRule type="cellIs" dxfId="128" priority="15" stopIfTrue="1" operator="equal">
      <formula>96</formula>
    </cfRule>
    <cfRule type="cellIs" dxfId="127" priority="16" stopIfTrue="1" operator="equal">
      <formula>42</formula>
    </cfRule>
    <cfRule type="cellIs" dxfId="116" priority="17" stopIfTrue="1" operator="equal">
      <formula>97</formula>
    </cfRule>
    <cfRule type="cellIs" dxfId="115" priority="18" stopIfTrue="1" operator="equal">
      <formula>33</formula>
    </cfRule>
  </conditionalFormatting>
  <conditionalFormatting sqref="Q2">
    <cfRule type="cellIs" dxfId="126" priority="9" stopIfTrue="1" operator="equal">
      <formula>"Чужди средства"</formula>
    </cfRule>
    <cfRule type="cellIs" dxfId="125" priority="10" stopIfTrue="1" operator="equal">
      <formula>"СЕС - ДМП"</formula>
    </cfRule>
    <cfRule type="cellIs" dxfId="124" priority="11" stopIfTrue="1" operator="equal">
      <formula>"СЕС - РА"</formula>
    </cfRule>
    <cfRule type="cellIs" dxfId="114" priority="12" stopIfTrue="1" operator="equal">
      <formula>"СЕС - ДЕС"</formula>
    </cfRule>
    <cfRule type="cellIs" dxfId="113" priority="13" stopIfTrue="1" operator="equal">
      <formula>"СЕС - КСФ"</formula>
    </cfRule>
  </conditionalFormatting>
  <conditionalFormatting sqref="P82:Q82">
    <cfRule type="cellIs" dxfId="123" priority="5" stopIfTrue="1" operator="notEqual">
      <formula>0</formula>
    </cfRule>
  </conditionalFormatting>
  <conditionalFormatting sqref="T2:U2">
    <cfRule type="cellIs" dxfId="122" priority="1" stopIfTrue="1" operator="between">
      <formula>1000000000000</formula>
      <formula>9999999999999990</formula>
    </cfRule>
    <cfRule type="cellIs" dxfId="121" priority="2" stopIfTrue="1" operator="between">
      <formula>10000000000</formula>
      <formula>999999999999</formula>
    </cfRule>
    <cfRule type="cellIs" dxfId="120" priority="3" stopIfTrue="1" operator="between">
      <formula>1000000</formula>
      <formula>99999999</formula>
    </cfRule>
    <cfRule type="cellIs" dxfId="119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F11" sqref="F11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Г. С. Раковски</v>
      </c>
      <c r="C11" s="705"/>
      <c r="D11" s="705"/>
      <c r="E11" s="706" t="s">
        <v>959</v>
      </c>
      <c r="F11" s="707">
        <f>OTCHET!F9</f>
        <v>44561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16895</v>
      </c>
      <c r="F38" s="847">
        <f>F39+F43+F44+F46+SUM(F48:F52)+F55</f>
        <v>16895</v>
      </c>
      <c r="G38" s="848">
        <f>G39+G43+G44+G46+SUM(G48:G52)+G55</f>
        <v>16895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25" t="s">
        <v>1965</v>
      </c>
      <c r="C39" s="941"/>
      <c r="D39" s="1624"/>
      <c r="E39" s="810">
        <f>SUM(E40:E42)</f>
        <v>16837</v>
      </c>
      <c r="F39" s="810">
        <f>SUM(F40:F42)</f>
        <v>16837</v>
      </c>
      <c r="G39" s="811">
        <f>SUM(G40:G42)</f>
        <v>16837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1967</v>
      </c>
      <c r="C40" s="871" t="s">
        <v>835</v>
      </c>
      <c r="D40" s="872"/>
      <c r="E40" s="873">
        <f>OTCHET!E187</f>
        <v>13887</v>
      </c>
      <c r="F40" s="873">
        <f t="shared" ref="F40:F55" si="1">+G40+H40+I40</f>
        <v>13887</v>
      </c>
      <c r="G40" s="874">
        <f>OTCHET!I187</f>
        <v>13887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2950</v>
      </c>
      <c r="F42" s="1629">
        <f t="shared" si="1"/>
        <v>2950</v>
      </c>
      <c r="G42" s="1630">
        <f>+OTCHET!I196+OTCHET!I204</f>
        <v>2950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58</v>
      </c>
      <c r="F43" s="815">
        <f t="shared" si="1"/>
        <v>58</v>
      </c>
      <c r="G43" s="816">
        <f>+OTCHET!I205+OTCHET!I223+OTCHET!I271</f>
        <v>58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23273</v>
      </c>
      <c r="F56" s="892">
        <f>+F57+F58+F62</f>
        <v>23273</v>
      </c>
      <c r="G56" s="893">
        <f>+G57+G58+G62</f>
        <v>23273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23273</v>
      </c>
      <c r="F58" s="901">
        <f t="shared" si="2"/>
        <v>23273</v>
      </c>
      <c r="G58" s="902">
        <f>+OTCHET!I383+OTCHET!I391+OTCHET!I396+OTCHET!I399+OTCHET!I402+OTCHET!I405+OTCHET!I406+OTCHET!I409+OTCHET!I422+OTCHET!I423+OTCHET!I424+OTCHET!I425+OTCHET!I426</f>
        <v>23273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-2094</v>
      </c>
      <c r="F59" s="905">
        <f t="shared" si="2"/>
        <v>-2094</v>
      </c>
      <c r="G59" s="906">
        <f>+OTCHET!I422+OTCHET!I423+OTCHET!I424+OTCHET!I425+OTCHET!I426</f>
        <v>-2094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969</v>
      </c>
      <c r="C64" s="926"/>
      <c r="D64" s="926"/>
      <c r="E64" s="927">
        <f>+E22-E38+E56-E63</f>
        <v>6378</v>
      </c>
      <c r="F64" s="927">
        <f>+F22-F38+F56-F63</f>
        <v>6378</v>
      </c>
      <c r="G64" s="928">
        <f>+G22-G38+G56-G63</f>
        <v>6378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-6378</v>
      </c>
      <c r="F66" s="937">
        <f>SUM(+F68+F76+F77+F84+F85+F86+F89+F90+F91+F92+F93+F94+F95)</f>
        <v>-6378</v>
      </c>
      <c r="G66" s="938">
        <f>SUM(+G68+G76+G77+G84+G85+G86+G89+G90+G91+G92+G93+G94+G95)</f>
        <v>-6378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850</v>
      </c>
      <c r="C86" s="776" t="s">
        <v>312</v>
      </c>
      <c r="D86" s="858"/>
      <c r="E86" s="905">
        <f>+E87+E88</f>
        <v>-6378</v>
      </c>
      <c r="F86" s="905">
        <f>+F87+F88</f>
        <v>-6378</v>
      </c>
      <c r="G86" s="906">
        <f>+G87+G88</f>
        <v>-6378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-6378</v>
      </c>
      <c r="F88" s="963">
        <f t="shared" si="5"/>
        <v>-6378</v>
      </c>
      <c r="G88" s="964">
        <f>+OTCHET!I521+OTCHET!I524+OTCHET!I544</f>
        <v>-6378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2" priority="20" stopIfTrue="1" operator="notEqual">
      <formula>0</formula>
    </cfRule>
  </conditionalFormatting>
  <conditionalFormatting sqref="E105:I105">
    <cfRule type="cellIs" dxfId="111" priority="19" stopIfTrue="1" operator="notEqual">
      <formula>0</formula>
    </cfRule>
  </conditionalFormatting>
  <conditionalFormatting sqref="G107:H107 B107">
    <cfRule type="cellIs" dxfId="110" priority="18" stopIfTrue="1" operator="equal">
      <formula>0</formula>
    </cfRule>
  </conditionalFormatting>
  <conditionalFormatting sqref="I114 E110">
    <cfRule type="cellIs" dxfId="109" priority="17" stopIfTrue="1" operator="equal">
      <formula>0</formula>
    </cfRule>
  </conditionalFormatting>
  <conditionalFormatting sqref="E114:F114">
    <cfRule type="cellIs" dxfId="108" priority="16" stopIfTrue="1" operator="equal">
      <formula>0</formula>
    </cfRule>
  </conditionalFormatting>
  <conditionalFormatting sqref="E15">
    <cfRule type="cellIs" dxfId="107" priority="11" stopIfTrue="1" operator="equal">
      <formula>98</formula>
    </cfRule>
    <cfRule type="cellIs" dxfId="106" priority="12" stopIfTrue="1" operator="equal">
      <formula>96</formula>
    </cfRule>
    <cfRule type="cellIs" dxfId="105" priority="13" stopIfTrue="1" operator="equal">
      <formula>42</formula>
    </cfRule>
    <cfRule type="cellIs" dxfId="96" priority="14" stopIfTrue="1" operator="equal">
      <formula>97</formula>
    </cfRule>
    <cfRule type="cellIs" dxfId="95" priority="15" stopIfTrue="1" operator="equal">
      <formula>33</formula>
    </cfRule>
  </conditionalFormatting>
  <conditionalFormatting sqref="F15">
    <cfRule type="cellIs" dxfId="104" priority="6" stopIfTrue="1" operator="equal">
      <formula>"Чужди средства"</formula>
    </cfRule>
    <cfRule type="cellIs" dxfId="103" priority="7" stopIfTrue="1" operator="equal">
      <formula>"СЕС - ДМП"</formula>
    </cfRule>
    <cfRule type="cellIs" dxfId="102" priority="8" stopIfTrue="1" operator="equal">
      <formula>"СЕС - РА"</formula>
    </cfRule>
    <cfRule type="cellIs" dxfId="94" priority="9" stopIfTrue="1" operator="equal">
      <formula>"СЕС - ДЕС"</formula>
    </cfRule>
    <cfRule type="cellIs" dxfId="93" priority="10" stopIfTrue="1" operator="equal">
      <formula>"СЕС - КСФ"</formula>
    </cfRule>
  </conditionalFormatting>
  <conditionalFormatting sqref="B105">
    <cfRule type="cellIs" dxfId="101" priority="5" stopIfTrue="1" operator="notEqual">
      <formula>0</formula>
    </cfRule>
  </conditionalFormatting>
  <conditionalFormatting sqref="I11">
    <cfRule type="cellIs" dxfId="100" priority="1" stopIfTrue="1" operator="between">
      <formula>1000000000000</formula>
      <formula>9999999999999990</formula>
    </cfRule>
    <cfRule type="cellIs" dxfId="99" priority="2" stopIfTrue="1" operator="between">
      <formula>10000000000</formula>
      <formula>999999999999</formula>
    </cfRule>
    <cfRule type="cellIs" dxfId="98" priority="3" stopIfTrue="1" operator="between">
      <formula>1000000</formula>
      <formula>99999999</formula>
    </cfRule>
    <cfRule type="cellIs" dxfId="97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opLeftCell="B14" zoomScale="75" zoomScaleNormal="75" zoomScaleSheetLayoutView="85" workbookViewId="0">
      <selection activeCell="C3" sqref="C3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1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823" t="s">
        <v>2097</v>
      </c>
      <c r="C9" s="1824"/>
      <c r="D9" s="1825"/>
      <c r="E9" s="115">
        <v>44197</v>
      </c>
      <c r="F9" s="116">
        <v>44561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1:14">
      <c r="B10" s="117" t="s">
        <v>789</v>
      </c>
      <c r="C10" s="103"/>
      <c r="D10" s="104"/>
      <c r="E10" s="113"/>
      <c r="F10" s="1596" t="str">
        <f>VLOOKUP(F9,DateName,2,FALSE)</f>
        <v>декември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1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1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1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1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888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1934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82" t="str">
        <f>$B$9</f>
        <v>СУ Г. С. Раковски</v>
      </c>
      <c r="C176" s="1783"/>
      <c r="D176" s="1784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t="shared" ref="E187:L187" si="41">SUMIF($B$607:$B$12313,$B187,E$607:E$12313)</f>
        <v>13887</v>
      </c>
      <c r="F187" s="274">
        <f t="shared" si="41"/>
        <v>13887</v>
      </c>
      <c r="G187" s="275">
        <f t="shared" si="41"/>
        <v>0</v>
      </c>
      <c r="H187" s="276">
        <f t="shared" si="41"/>
        <v>0</v>
      </c>
      <c r="I187" s="274">
        <f t="shared" si="41"/>
        <v>13887</v>
      </c>
      <c r="J187" s="275">
        <f t="shared" si="41"/>
        <v>0</v>
      </c>
      <c r="K187" s="276">
        <f t="shared" si="41"/>
        <v>0</v>
      </c>
      <c r="L187" s="273">
        <f t="shared" si="41"/>
        <v>13887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t="shared" ref="E188:L189" si="43">SUMIF($C$607:$C$12313,$C188,E$607:E$12313)</f>
        <v>13887</v>
      </c>
      <c r="F188" s="282">
        <f t="shared" si="43"/>
        <v>13887</v>
      </c>
      <c r="G188" s="283">
        <f t="shared" si="43"/>
        <v>0</v>
      </c>
      <c r="H188" s="284">
        <f t="shared" si="43"/>
        <v>0</v>
      </c>
      <c r="I188" s="282">
        <f t="shared" si="43"/>
        <v>13887</v>
      </c>
      <c r="J188" s="283">
        <f t="shared" si="43"/>
        <v>0</v>
      </c>
      <c r="K188" s="284">
        <f t="shared" si="43"/>
        <v>0</v>
      </c>
      <c r="L188" s="281">
        <f t="shared" si="43"/>
        <v>13887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811" t="s">
        <v>738</v>
      </c>
      <c r="D190" s="1812"/>
      <c r="E190" s="273">
        <f t="shared" ref="E190:L190" si="44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 t="str">
        <f t="shared" si="42"/>
        <v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 t="str">
        <f t="shared" si="42"/>
        <v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 t="str">
        <f t="shared" si="42"/>
        <v/>
      </c>
      <c r="N195" s="277"/>
    </row>
    <row r="196" spans="1:14" s="15" customFormat="1">
      <c r="A196" s="22">
        <v>65</v>
      </c>
      <c r="B196" s="272">
        <v>500</v>
      </c>
      <c r="C196" s="1813" t="s">
        <v>192</v>
      </c>
      <c r="D196" s="1814"/>
      <c r="E196" s="273">
        <f t="shared" ref="E196:L196" si="46">SUMIF($B$607:$B$12313,$B196,E$607:E$12313)</f>
        <v>2950</v>
      </c>
      <c r="F196" s="274">
        <f t="shared" si="46"/>
        <v>2950</v>
      </c>
      <c r="G196" s="275">
        <f t="shared" si="46"/>
        <v>0</v>
      </c>
      <c r="H196" s="276">
        <f t="shared" si="46"/>
        <v>0</v>
      </c>
      <c r="I196" s="274">
        <f t="shared" si="46"/>
        <v>2950</v>
      </c>
      <c r="J196" s="275">
        <f t="shared" si="46"/>
        <v>0</v>
      </c>
      <c r="K196" s="276">
        <f t="shared" si="46"/>
        <v>0</v>
      </c>
      <c r="L196" s="273">
        <f t="shared" si="46"/>
        <v>2950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t="shared" ref="E197:L203" si="47">SUMIF($C$607:$C$12313,$C197,E$607:E$12313)</f>
        <v>1586</v>
      </c>
      <c r="F197" s="282">
        <f t="shared" si="47"/>
        <v>1586</v>
      </c>
      <c r="G197" s="283">
        <f t="shared" si="47"/>
        <v>0</v>
      </c>
      <c r="H197" s="284">
        <f t="shared" si="47"/>
        <v>0</v>
      </c>
      <c r="I197" s="282">
        <f t="shared" si="47"/>
        <v>1586</v>
      </c>
      <c r="J197" s="283">
        <f t="shared" si="47"/>
        <v>0</v>
      </c>
      <c r="K197" s="284">
        <f t="shared" si="47"/>
        <v>0</v>
      </c>
      <c r="L197" s="281">
        <f t="shared" si="47"/>
        <v>1586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295</v>
      </c>
      <c r="F198" s="296">
        <f t="shared" si="47"/>
        <v>295</v>
      </c>
      <c r="G198" s="297">
        <f t="shared" si="47"/>
        <v>0</v>
      </c>
      <c r="H198" s="298">
        <f t="shared" si="47"/>
        <v>0</v>
      </c>
      <c r="I198" s="296">
        <f t="shared" si="47"/>
        <v>295</v>
      </c>
      <c r="J198" s="297">
        <f t="shared" si="47"/>
        <v>0</v>
      </c>
      <c r="K198" s="298">
        <f t="shared" si="47"/>
        <v>0</v>
      </c>
      <c r="L198" s="295">
        <f t="shared" si="47"/>
        <v>295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680</v>
      </c>
      <c r="F200" s="296">
        <f t="shared" si="47"/>
        <v>680</v>
      </c>
      <c r="G200" s="297">
        <f t="shared" si="47"/>
        <v>0</v>
      </c>
      <c r="H200" s="298">
        <f t="shared" si="47"/>
        <v>0</v>
      </c>
      <c r="I200" s="296">
        <f t="shared" si="47"/>
        <v>680</v>
      </c>
      <c r="J200" s="297">
        <f t="shared" si="47"/>
        <v>0</v>
      </c>
      <c r="K200" s="298">
        <f t="shared" si="47"/>
        <v>0</v>
      </c>
      <c r="L200" s="295">
        <f t="shared" si="47"/>
        <v>680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389</v>
      </c>
      <c r="F201" s="296">
        <f t="shared" si="47"/>
        <v>389</v>
      </c>
      <c r="G201" s="297">
        <f t="shared" si="47"/>
        <v>0</v>
      </c>
      <c r="H201" s="298">
        <f t="shared" si="47"/>
        <v>0</v>
      </c>
      <c r="I201" s="296">
        <f t="shared" si="47"/>
        <v>389</v>
      </c>
      <c r="J201" s="297">
        <f t="shared" si="47"/>
        <v>0</v>
      </c>
      <c r="K201" s="298">
        <f t="shared" si="47"/>
        <v>0</v>
      </c>
      <c r="L201" s="295">
        <f t="shared" si="47"/>
        <v>389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58</v>
      </c>
      <c r="F205" s="274">
        <f t="shared" si="48"/>
        <v>58</v>
      </c>
      <c r="G205" s="275">
        <f t="shared" si="48"/>
        <v>0</v>
      </c>
      <c r="H205" s="276">
        <f t="shared" si="48"/>
        <v>0</v>
      </c>
      <c r="I205" s="274">
        <f t="shared" si="48"/>
        <v>58</v>
      </c>
      <c r="J205" s="275">
        <f t="shared" si="48"/>
        <v>0</v>
      </c>
      <c r="K205" s="276">
        <f t="shared" si="48"/>
        <v>0</v>
      </c>
      <c r="L205" s="310">
        <f t="shared" si="48"/>
        <v>58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t="shared" ref="E206:L215" si="49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 t="str">
        <f t="shared" si="42"/>
        <v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 t="str">
        <f t="shared" si="42"/>
        <v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 t="str">
        <f t="shared" si="42"/>
        <v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58</v>
      </c>
      <c r="F210" s="296">
        <f t="shared" si="49"/>
        <v>58</v>
      </c>
      <c r="G210" s="297">
        <f t="shared" si="49"/>
        <v>0</v>
      </c>
      <c r="H210" s="298">
        <f t="shared" si="49"/>
        <v>0</v>
      </c>
      <c r="I210" s="296">
        <f t="shared" si="49"/>
        <v>58</v>
      </c>
      <c r="J210" s="297">
        <f t="shared" si="49"/>
        <v>0</v>
      </c>
      <c r="K210" s="298">
        <f t="shared" si="49"/>
        <v>0</v>
      </c>
      <c r="L210" s="295">
        <f t="shared" si="49"/>
        <v>58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 t="str">
        <f t="shared" si="42"/>
        <v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 t="str">
        <f t="shared" si="42"/>
        <v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 t="str">
        <f t="shared" si="42"/>
        <v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 t="str">
        <f t="shared" si="42"/>
        <v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 t="str">
        <f t="shared" si="42"/>
        <v/>
      </c>
      <c r="N222" s="277"/>
    </row>
    <row r="223" spans="1:14" s="15" customFormat="1">
      <c r="A223" s="22">
        <v>220</v>
      </c>
      <c r="B223" s="272">
        <v>1900</v>
      </c>
      <c r="C223" s="1805" t="s">
        <v>269</v>
      </c>
      <c r="D223" s="1806"/>
      <c r="E223" s="310">
        <f t="shared" ref="E223:L223" si="51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 t="str">
        <f t="shared" si="42"/>
        <v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 t="str">
        <f t="shared" si="42"/>
        <v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805" t="s">
        <v>713</v>
      </c>
      <c r="D227" s="1806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805" t="s">
        <v>217</v>
      </c>
      <c r="D233" s="1806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805" t="s">
        <v>219</v>
      </c>
      <c r="D236" s="1806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805" t="s">
        <v>231</v>
      </c>
      <c r="D255" s="1806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 t="str">
        <f t="shared" si="61"/>
        <v/>
      </c>
      <c r="N256" s="277"/>
    </row>
    <row r="257" spans="1:14" s="15" customFormat="1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805" t="s">
        <v>1652</v>
      </c>
      <c r="D265" s="1806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805" t="s">
        <v>1649</v>
      </c>
      <c r="D269" s="1806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803" t="s">
        <v>245</v>
      </c>
      <c r="D275" s="1804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803" t="s">
        <v>619</v>
      </c>
      <c r="D284" s="1804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803" t="s">
        <v>677</v>
      </c>
      <c r="D287" s="1804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679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800" t="s">
        <v>686</v>
      </c>
      <c r="D297" s="1801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t="shared" ref="E301:L301" si="77">SUMIF($C$607:$C$12313,$C301,E$607:E$12313)</f>
        <v>16895</v>
      </c>
      <c r="F301" s="396">
        <f t="shared" si="77"/>
        <v>16895</v>
      </c>
      <c r="G301" s="397">
        <f t="shared" si="77"/>
        <v>0</v>
      </c>
      <c r="H301" s="398">
        <f t="shared" si="77"/>
        <v>0</v>
      </c>
      <c r="I301" s="396">
        <f t="shared" si="77"/>
        <v>16895</v>
      </c>
      <c r="J301" s="397">
        <f t="shared" si="77"/>
        <v>0</v>
      </c>
      <c r="K301" s="398">
        <f t="shared" si="77"/>
        <v>0</v>
      </c>
      <c r="L301" s="395">
        <f t="shared" si="77"/>
        <v>16895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СУ Г. С. Раковски</v>
      </c>
      <c r="C350" s="1783"/>
      <c r="D350" s="1784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t="shared" ref="E391:L391" si="87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 t="str">
        <f t="shared" si="80"/>
        <v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 t="str">
        <f t="shared" si="80"/>
        <v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t="shared" ref="E399:L399" si="89">SUM(E400:E401)</f>
        <v>25367</v>
      </c>
      <c r="F399" s="459">
        <f t="shared" si="89"/>
        <v>25367</v>
      </c>
      <c r="G399" s="473">
        <f t="shared" si="89"/>
        <v>0</v>
      </c>
      <c r="H399" s="445">
        <f>SUM(H400:H401)</f>
        <v>0</v>
      </c>
      <c r="I399" s="459">
        <f t="shared" si="89"/>
        <v>25367</v>
      </c>
      <c r="J399" s="444">
        <f t="shared" si="89"/>
        <v>0</v>
      </c>
      <c r="K399" s="445">
        <f>SUM(K400:K401)</f>
        <v>0</v>
      </c>
      <c r="L399" s="1378">
        <f t="shared" si="89"/>
        <v>25367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25367</v>
      </c>
      <c r="F400" s="158">
        <v>25367</v>
      </c>
      <c r="G400" s="159"/>
      <c r="H400" s="154">
        <v>0</v>
      </c>
      <c r="I400" s="158">
        <v>25367</v>
      </c>
      <c r="J400" s="159"/>
      <c r="K400" s="154">
        <v>0</v>
      </c>
      <c r="L400" s="1379">
        <f>I400+J400+K400</f>
        <v>25367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t="shared" ref="E419:L419" si="95">SUM(E361,E375,E383,E388,E391,E396,E399,E402,E405,E406,E409,E412)</f>
        <v>25367</v>
      </c>
      <c r="F419" s="495">
        <f t="shared" si="95"/>
        <v>25367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25367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25367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-2094</v>
      </c>
      <c r="F424" s="483">
        <v>-2094</v>
      </c>
      <c r="G424" s="484"/>
      <c r="H424" s="1473">
        <v>0</v>
      </c>
      <c r="I424" s="483">
        <v>-2094</v>
      </c>
      <c r="J424" s="484"/>
      <c r="K424" s="1473">
        <v>0</v>
      </c>
      <c r="L424" s="1378">
        <f>I424+J424+K424</f>
        <v>-2094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t="shared" ref="E429:L429" si="97">SUM(E422,E423,E424,E425,E426)</f>
        <v>-2094</v>
      </c>
      <c r="F429" s="513">
        <f t="shared" si="97"/>
        <v>-2094</v>
      </c>
      <c r="G429" s="514">
        <f t="shared" si="97"/>
        <v>0</v>
      </c>
      <c r="H429" s="515">
        <f>SUM(H422,H423,H424,H425,H426)</f>
        <v>0</v>
      </c>
      <c r="I429" s="513">
        <f t="shared" si="97"/>
        <v>-2094</v>
      </c>
      <c r="J429" s="514">
        <f t="shared" si="97"/>
        <v>0</v>
      </c>
      <c r="K429" s="515">
        <f t="shared" si="97"/>
        <v>0</v>
      </c>
      <c r="L429" s="512">
        <f t="shared" si="97"/>
        <v>-2094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СУ Г. С. Раковски</v>
      </c>
      <c r="C435" s="1783"/>
      <c r="D435" s="1784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t="shared" ref="E445:L445" si="99">+E169-E301+E419+E429</f>
        <v>6378</v>
      </c>
      <c r="F445" s="546">
        <f t="shared" si="99"/>
        <v>6378</v>
      </c>
      <c r="G445" s="547">
        <f t="shared" si="99"/>
        <v>0</v>
      </c>
      <c r="H445" s="548">
        <f t="shared" si="99"/>
        <v>0</v>
      </c>
      <c r="I445" s="546">
        <f t="shared" si="99"/>
        <v>6378</v>
      </c>
      <c r="J445" s="547">
        <f t="shared" si="99"/>
        <v>0</v>
      </c>
      <c r="K445" s="548">
        <f t="shared" si="99"/>
        <v>0</v>
      </c>
      <c r="L445" s="549">
        <f t="shared" si="99"/>
        <v>6378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t="shared" ref="E446:K447" si="100">+E597</f>
        <v>-6378</v>
      </c>
      <c r="F446" s="553">
        <f t="shared" si="100"/>
        <v>-6378</v>
      </c>
      <c r="G446" s="554">
        <f t="shared" si="100"/>
        <v>0</v>
      </c>
      <c r="H446" s="555">
        <f t="shared" si="100"/>
        <v>0</v>
      </c>
      <c r="I446" s="553">
        <f t="shared" si="100"/>
        <v>-6378</v>
      </c>
      <c r="J446" s="554">
        <f t="shared" si="100"/>
        <v>0</v>
      </c>
      <c r="K446" s="555">
        <f t="shared" si="100"/>
        <v>0</v>
      </c>
      <c r="L446" s="556">
        <f>+L597</f>
        <v>-6378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СУ Г. С. Раковски</v>
      </c>
      <c r="C451" s="1783"/>
      <c r="D451" s="1784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>
      <c r="A465" s="22">
        <v>30</v>
      </c>
      <c r="B465" s="577">
        <v>7100</v>
      </c>
      <c r="C465" s="1769" t="s">
        <v>762</v>
      </c>
      <c r="D465" s="1769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>
      <c r="A468" s="22">
        <v>45</v>
      </c>
      <c r="B468" s="577">
        <v>7200</v>
      </c>
      <c r="C468" s="1769" t="s">
        <v>1945</v>
      </c>
      <c r="D468" s="1769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customHeight="1">
      <c r="A472" s="23">
        <v>65</v>
      </c>
      <c r="B472" s="149"/>
      <c r="C472" s="589">
        <v>7320</v>
      </c>
      <c r="D472" s="594" t="s">
        <v>766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>
      <c r="A512" s="22">
        <v>295</v>
      </c>
      <c r="B512" s="577">
        <v>8500</v>
      </c>
      <c r="C512" s="1772" t="s">
        <v>33</v>
      </c>
      <c r="D512" s="1772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>
      <c r="A516" s="22">
        <v>315</v>
      </c>
      <c r="B516" s="619">
        <v>8600</v>
      </c>
      <c r="C516" s="1772" t="s">
        <v>37</v>
      </c>
      <c r="D516" s="1772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>
      <c r="A521" s="22">
        <v>295</v>
      </c>
      <c r="B521" s="577">
        <v>8700</v>
      </c>
      <c r="C521" s="1772" t="s">
        <v>926</v>
      </c>
      <c r="D521" s="1778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t="shared" ref="E524:L524" si="120">SUM(E525:E530)</f>
        <v>-6378</v>
      </c>
      <c r="F524" s="587">
        <f t="shared" si="120"/>
        <v>-6378</v>
      </c>
      <c r="G524" s="580">
        <f t="shared" si="120"/>
        <v>0</v>
      </c>
      <c r="H524" s="581">
        <f>SUM(H525:H530)</f>
        <v>0</v>
      </c>
      <c r="I524" s="587">
        <f t="shared" si="120"/>
        <v>-6378</v>
      </c>
      <c r="J524" s="580">
        <f t="shared" si="120"/>
        <v>0</v>
      </c>
      <c r="K524" s="581">
        <f t="shared" si="120"/>
        <v>0</v>
      </c>
      <c r="L524" s="578">
        <f t="shared" si="120"/>
        <v>-6378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t="shared" ref="E525:E530" si="121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-6378</v>
      </c>
      <c r="F527" s="158">
        <v>-6378</v>
      </c>
      <c r="G527" s="159"/>
      <c r="H527" s="585">
        <v>0</v>
      </c>
      <c r="I527" s="158">
        <v>-6378</v>
      </c>
      <c r="J527" s="159"/>
      <c r="K527" s="585">
        <v>0</v>
      </c>
      <c r="L527" s="1387">
        <f t="shared" si="116"/>
        <v>-6378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t="shared" ref="E532:E595" si="124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t="shared" ref="E597:L597" si="133">SUM(E461,E465,E468,E471,E481,E497,E502,E503,E512,E516,E521,E478,E524,E531,E535,E536,E541,E544,E566,E586,E591)</f>
        <v>-6378</v>
      </c>
      <c r="F597" s="663">
        <f t="shared" si="133"/>
        <v>-6378</v>
      </c>
      <c r="G597" s="664">
        <f t="shared" si="133"/>
        <v>0</v>
      </c>
      <c r="H597" s="665">
        <f t="shared" si="133"/>
        <v>0</v>
      </c>
      <c r="I597" s="663">
        <f t="shared" si="133"/>
        <v>-6378</v>
      </c>
      <c r="J597" s="664">
        <f t="shared" si="133"/>
        <v>0</v>
      </c>
      <c r="K597" s="666">
        <f t="shared" si="133"/>
        <v>0</v>
      </c>
      <c r="L597" s="662">
        <f t="shared" si="133"/>
        <v>-6378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241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241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1:24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82" t="str">
        <f>$B$9</f>
        <v>СУ Г. С. Раковски</v>
      </c>
      <c r="C623" s="1783"/>
      <c r="D623" s="1784"/>
      <c r="E623" s="115">
        <f>$E$9</f>
        <v>44197</v>
      </c>
      <c r="F623" s="226">
        <f>$F$9</f>
        <v>44561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815" t="s">
        <v>735</v>
      </c>
      <c r="D637" s="1816"/>
      <c r="E637" s="273">
        <f t="shared" ref="E637:L637" si="134">SUM(E638:E639)</f>
        <v>13887</v>
      </c>
      <c r="F637" s="274">
        <f t="shared" si="134"/>
        <v>13887</v>
      </c>
      <c r="G637" s="275">
        <f t="shared" si="134"/>
        <v>0</v>
      </c>
      <c r="H637" s="276">
        <f t="shared" si="134"/>
        <v>0</v>
      </c>
      <c r="I637" s="274">
        <f t="shared" si="134"/>
        <v>13887</v>
      </c>
      <c r="J637" s="275">
        <f t="shared" si="134"/>
        <v>0</v>
      </c>
      <c r="K637" s="276">
        <f t="shared" si="134"/>
        <v>0</v>
      </c>
      <c r="L637" s="273">
        <f t="shared" si="134"/>
        <v>13887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736</v>
      </c>
      <c r="E638" s="281">
        <f>F638+G638+H638</f>
        <v>13887</v>
      </c>
      <c r="F638" s="152">
        <v>13887</v>
      </c>
      <c r="G638" s="153"/>
      <c r="H638" s="1418"/>
      <c r="I638" s="152">
        <v>13887</v>
      </c>
      <c r="J638" s="153"/>
      <c r="K638" s="1418"/>
      <c r="L638" s="281">
        <f>I638+J638+K638</f>
        <v>13887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811" t="s">
        <v>738</v>
      </c>
      <c r="D640" s="1812"/>
      <c r="E640" s="273">
        <f t="shared" ref="E640:L640" si="136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 t="str">
        <f t="shared" si="135"/>
        <v/>
      </c>
      <c r="N640" s="13"/>
    </row>
    <row r="641" spans="2:14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 t="str">
        <f t="shared" si="135"/>
        <v/>
      </c>
      <c r="N643" s="13"/>
    </row>
    <row r="644" spans="2:14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 t="str">
        <f t="shared" si="135"/>
        <v/>
      </c>
      <c r="N645" s="13"/>
    </row>
    <row r="646" spans="2:14">
      <c r="B646" s="272">
        <v>500</v>
      </c>
      <c r="C646" s="1813" t="s">
        <v>192</v>
      </c>
      <c r="D646" s="1814"/>
      <c r="E646" s="273">
        <f t="shared" ref="E646:L646" si="137">SUM(E647:E653)</f>
        <v>2950</v>
      </c>
      <c r="F646" s="274">
        <f t="shared" si="137"/>
        <v>2950</v>
      </c>
      <c r="G646" s="275">
        <f t="shared" si="137"/>
        <v>0</v>
      </c>
      <c r="H646" s="276">
        <f t="shared" si="137"/>
        <v>0</v>
      </c>
      <c r="I646" s="274">
        <f t="shared" si="137"/>
        <v>2950</v>
      </c>
      <c r="J646" s="275">
        <f t="shared" si="137"/>
        <v>0</v>
      </c>
      <c r="K646" s="276">
        <f t="shared" si="137"/>
        <v>0</v>
      </c>
      <c r="L646" s="273">
        <f t="shared" si="137"/>
        <v>2950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193</v>
      </c>
      <c r="E647" s="281">
        <f t="shared" ref="E647:E654" si="138">F647+G647+H647</f>
        <v>1586</v>
      </c>
      <c r="F647" s="152">
        <v>1586</v>
      </c>
      <c r="G647" s="153"/>
      <c r="H647" s="1418"/>
      <c r="I647" s="152">
        <v>1586</v>
      </c>
      <c r="J647" s="153"/>
      <c r="K647" s="1418"/>
      <c r="L647" s="281">
        <f t="shared" ref="L647:L654" si="139">I647+J647+K647</f>
        <v>1586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899</v>
      </c>
      <c r="E648" s="295">
        <f t="shared" si="138"/>
        <v>295</v>
      </c>
      <c r="F648" s="158">
        <v>295</v>
      </c>
      <c r="G648" s="159"/>
      <c r="H648" s="1420"/>
      <c r="I648" s="158">
        <v>295</v>
      </c>
      <c r="J648" s="159"/>
      <c r="K648" s="1420"/>
      <c r="L648" s="295">
        <f t="shared" si="139"/>
        <v>295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194</v>
      </c>
      <c r="E650" s="295">
        <f t="shared" si="138"/>
        <v>680</v>
      </c>
      <c r="F650" s="158">
        <v>680</v>
      </c>
      <c r="G650" s="159"/>
      <c r="H650" s="1420"/>
      <c r="I650" s="158">
        <v>680</v>
      </c>
      <c r="J650" s="159"/>
      <c r="K650" s="1420"/>
      <c r="L650" s="295">
        <f t="shared" si="139"/>
        <v>680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195</v>
      </c>
      <c r="E651" s="295">
        <f t="shared" si="138"/>
        <v>389</v>
      </c>
      <c r="F651" s="158">
        <v>389</v>
      </c>
      <c r="G651" s="159"/>
      <c r="H651" s="1420"/>
      <c r="I651" s="158">
        <v>389</v>
      </c>
      <c r="J651" s="159"/>
      <c r="K651" s="1420"/>
      <c r="L651" s="295">
        <f t="shared" si="139"/>
        <v>389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811" t="s">
        <v>198</v>
      </c>
      <c r="D655" s="1812"/>
      <c r="E655" s="310">
        <f t="shared" ref="E655:L655" si="140">SUM(E656:E672)</f>
        <v>58</v>
      </c>
      <c r="F655" s="274">
        <f t="shared" si="140"/>
        <v>58</v>
      </c>
      <c r="G655" s="275">
        <f t="shared" si="140"/>
        <v>0</v>
      </c>
      <c r="H655" s="276">
        <f t="shared" si="140"/>
        <v>0</v>
      </c>
      <c r="I655" s="274">
        <f t="shared" si="140"/>
        <v>58</v>
      </c>
      <c r="J655" s="275">
        <f t="shared" si="140"/>
        <v>0</v>
      </c>
      <c r="K655" s="276">
        <f t="shared" si="140"/>
        <v>0</v>
      </c>
      <c r="L655" s="310">
        <f t="shared" si="140"/>
        <v>58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199</v>
      </c>
      <c r="E656" s="281">
        <f t="shared" ref="E656:E672" si="141">F656+G656+H656</f>
        <v>0</v>
      </c>
      <c r="F656" s="152"/>
      <c r="G656" s="153"/>
      <c r="H656" s="1418"/>
      <c r="I656" s="152"/>
      <c r="J656" s="153"/>
      <c r="K656" s="1418"/>
      <c r="L656" s="281">
        <f t="shared" ref="L656:L672" si="142">I656+J656+K656</f>
        <v>0</v>
      </c>
      <c r="M656" s="12" t="str">
        <f t="shared" si="135"/>
        <v/>
      </c>
      <c r="N656" s="13"/>
    </row>
    <row r="657" spans="2:14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 t="str">
        <f t="shared" si="135"/>
        <v/>
      </c>
      <c r="N658" s="13"/>
    </row>
    <row r="659" spans="2:14">
      <c r="B659" s="292"/>
      <c r="C659" s="293">
        <v>1014</v>
      </c>
      <c r="D659" s="294" t="s">
        <v>202</v>
      </c>
      <c r="E659" s="295">
        <f t="shared" si="141"/>
        <v>0</v>
      </c>
      <c r="F659" s="158">
        <v>0</v>
      </c>
      <c r="G659" s="159"/>
      <c r="H659" s="1420"/>
      <c r="I659" s="158">
        <v>0</v>
      </c>
      <c r="J659" s="159"/>
      <c r="K659" s="1420"/>
      <c r="L659" s="295">
        <f t="shared" si="142"/>
        <v>0</v>
      </c>
      <c r="M659" s="12" t="str">
        <f t="shared" si="135"/>
        <v/>
      </c>
      <c r="N659" s="13"/>
    </row>
    <row r="660" spans="2:14">
      <c r="B660" s="292"/>
      <c r="C660" s="293">
        <v>1015</v>
      </c>
      <c r="D660" s="294" t="s">
        <v>203</v>
      </c>
      <c r="E660" s="295">
        <f t="shared" si="141"/>
        <v>58</v>
      </c>
      <c r="F660" s="158">
        <v>58</v>
      </c>
      <c r="G660" s="159"/>
      <c r="H660" s="1420"/>
      <c r="I660" s="158">
        <v>58</v>
      </c>
      <c r="J660" s="159"/>
      <c r="K660" s="1420"/>
      <c r="L660" s="295">
        <f t="shared" si="142"/>
        <v>58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 t="str">
        <f t="shared" si="135"/>
        <v/>
      </c>
      <c r="N661" s="13"/>
    </row>
    <row r="662" spans="2:14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 t="str">
        <f t="shared" si="135"/>
        <v/>
      </c>
      <c r="N662" s="13"/>
    </row>
    <row r="663" spans="2:14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 t="str">
        <f t="shared" si="135"/>
        <v/>
      </c>
      <c r="N664" s="13"/>
    </row>
    <row r="665" spans="2:14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 t="str">
        <f t="shared" si="135"/>
        <v/>
      </c>
      <c r="N667" s="13"/>
    </row>
    <row r="668" spans="2:14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211</v>
      </c>
      <c r="E672" s="287">
        <f t="shared" si="141"/>
        <v>0</v>
      </c>
      <c r="F672" s="173">
        <v>0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 t="str">
        <f t="shared" si="143"/>
        <v/>
      </c>
      <c r="N672" s="13"/>
    </row>
    <row r="673" spans="2:14">
      <c r="B673" s="272">
        <v>1900</v>
      </c>
      <c r="C673" s="1805" t="s">
        <v>269</v>
      </c>
      <c r="D673" s="1806"/>
      <c r="E673" s="310">
        <f t="shared" ref="E673:L673" si="144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 t="str">
        <f t="shared" si="143"/>
        <v/>
      </c>
      <c r="N673" s="13"/>
    </row>
    <row r="674" spans="2:14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 t="str">
        <f t="shared" si="143"/>
        <v/>
      </c>
      <c r="N674" s="13"/>
    </row>
    <row r="675" spans="2:14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 t="str">
        <f t="shared" si="143"/>
        <v/>
      </c>
      <c r="N675" s="13"/>
    </row>
    <row r="676" spans="2:14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805" t="s">
        <v>713</v>
      </c>
      <c r="D677" s="1806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805" t="s">
        <v>217</v>
      </c>
      <c r="D683" s="1806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303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805" t="s">
        <v>222</v>
      </c>
      <c r="D690" s="1806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1943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1993</v>
      </c>
      <c r="D699" s="1479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229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 t="str">
        <f t="shared" si="155"/>
        <v/>
      </c>
      <c r="N706" s="13"/>
    </row>
    <row r="707" spans="2:14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805" t="s">
        <v>234</v>
      </c>
      <c r="D708" s="1806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235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805" t="s">
        <v>1652</v>
      </c>
      <c r="D715" s="1806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241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805" t="s">
        <v>270</v>
      </c>
      <c r="D722" s="1806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803" t="s">
        <v>246</v>
      </c>
      <c r="D726" s="1804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>
      <c r="B727" s="366"/>
      <c r="C727" s="367">
        <v>5201</v>
      </c>
      <c r="D727" s="368" t="s">
        <v>247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803" t="s">
        <v>619</v>
      </c>
      <c r="D734" s="1804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805" t="s">
        <v>678</v>
      </c>
      <c r="D738" s="1806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62"/>
      <c r="C752" s="393" t="s">
        <v>732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16895</v>
      </c>
      <c r="F752" s="396">
        <f t="shared" si="169"/>
        <v>16895</v>
      </c>
      <c r="G752" s="397">
        <f t="shared" si="169"/>
        <v>0</v>
      </c>
      <c r="H752" s="398">
        <f t="shared" si="169"/>
        <v>0</v>
      </c>
      <c r="I752" s="396">
        <f t="shared" si="169"/>
        <v>16895</v>
      </c>
      <c r="J752" s="397">
        <f t="shared" si="169"/>
        <v>0</v>
      </c>
      <c r="K752" s="398">
        <f t="shared" si="169"/>
        <v>0</v>
      </c>
      <c r="L752" s="395">
        <f t="shared" si="169"/>
        <v>16895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phoneticPr fontId="2" type="noConversion"/>
  <conditionalFormatting sqref="D447">
    <cfRule type="cellIs" dxfId="92" priority="91" stopIfTrue="1" operator="notEqual">
      <formula>0</formula>
    </cfRule>
  </conditionalFormatting>
  <conditionalFormatting sqref="D598">
    <cfRule type="cellIs" dxfId="91" priority="90" stopIfTrue="1" operator="notEqual">
      <formula>0</formula>
    </cfRule>
  </conditionalFormatting>
  <conditionalFormatting sqref="E15">
    <cfRule type="cellIs" dxfId="90" priority="84" stopIfTrue="1" operator="equal">
      <formula>98</formula>
    </cfRule>
    <cfRule type="cellIs" dxfId="89" priority="86" stopIfTrue="1" operator="equal">
      <formula>96</formula>
    </cfRule>
    <cfRule type="cellIs" dxfId="88" priority="87" stopIfTrue="1" operator="equal">
      <formula>42</formula>
    </cfRule>
    <cfRule type="cellIs" dxfId="36" priority="88" stopIfTrue="1" operator="equal">
      <formula>97</formula>
    </cfRule>
    <cfRule type="cellIs" dxfId="35" priority="89" stopIfTrue="1" operator="equal">
      <formula>33</formula>
    </cfRule>
  </conditionalFormatting>
  <conditionalFormatting sqref="F15">
    <cfRule type="cellIs" dxfId="87" priority="80" stopIfTrue="1" operator="equal">
      <formula>"ЧУЖДИ СРЕДСТВА"</formula>
    </cfRule>
    <cfRule type="cellIs" dxfId="86" priority="81" stopIfTrue="1" operator="equal">
      <formula>"СЕС - ДМП"</formula>
    </cfRule>
    <cfRule type="cellIs" dxfId="85" priority="82" stopIfTrue="1" operator="equal">
      <formula>"СЕС - РА"</formula>
    </cfRule>
    <cfRule type="cellIs" dxfId="34" priority="83" stopIfTrue="1" operator="equal">
      <formula>"СЕС - ДЕС"</formula>
    </cfRule>
    <cfRule type="cellIs" dxfId="33" priority="85" stopIfTrue="1" operator="equal">
      <formula>"СЕС - КСФ"</formula>
    </cfRule>
  </conditionalFormatting>
  <conditionalFormatting sqref="F179">
    <cfRule type="cellIs" dxfId="84" priority="68" stopIfTrue="1" operator="equal">
      <formula>0</formula>
    </cfRule>
  </conditionalFormatting>
  <conditionalFormatting sqref="E181">
    <cfRule type="cellIs" dxfId="83" priority="63" stopIfTrue="1" operator="equal">
      <formula>98</formula>
    </cfRule>
    <cfRule type="cellIs" dxfId="82" priority="64" stopIfTrue="1" operator="equal">
      <formula>96</formula>
    </cfRule>
    <cfRule type="cellIs" dxfId="81" priority="65" stopIfTrue="1" operator="equal">
      <formula>42</formula>
    </cfRule>
    <cfRule type="cellIs" dxfId="32" priority="66" stopIfTrue="1" operator="equal">
      <formula>97</formula>
    </cfRule>
    <cfRule type="cellIs" dxfId="31" priority="67" stopIfTrue="1" operator="equal">
      <formula>33</formula>
    </cfRule>
  </conditionalFormatting>
  <conditionalFormatting sqref="F181">
    <cfRule type="cellIs" dxfId="80" priority="58" stopIfTrue="1" operator="equal">
      <formula>"ЧУЖДИ СРЕДСТВА"</formula>
    </cfRule>
    <cfRule type="cellIs" dxfId="79" priority="59" stopIfTrue="1" operator="equal">
      <formula>"СЕС - ДМП"</formula>
    </cfRule>
    <cfRule type="cellIs" dxfId="78" priority="60" stopIfTrue="1" operator="equal">
      <formula>"СЕС - РА"</formula>
    </cfRule>
    <cfRule type="cellIs" dxfId="30" priority="61" stopIfTrue="1" operator="equal">
      <formula>"СЕС - ДЕС"</formula>
    </cfRule>
    <cfRule type="cellIs" dxfId="29" priority="62" stopIfTrue="1" operator="equal">
      <formula>"СЕС - КСФ"</formula>
    </cfRule>
  </conditionalFormatting>
  <conditionalFormatting sqref="F353">
    <cfRule type="cellIs" dxfId="77" priority="57" stopIfTrue="1" operator="equal">
      <formula>0</formula>
    </cfRule>
  </conditionalFormatting>
  <conditionalFormatting sqref="E355">
    <cfRule type="cellIs" dxfId="76" priority="52" stopIfTrue="1" operator="equal">
      <formula>98</formula>
    </cfRule>
    <cfRule type="cellIs" dxfId="75" priority="53" stopIfTrue="1" operator="equal">
      <formula>96</formula>
    </cfRule>
    <cfRule type="cellIs" dxfId="74" priority="54" stopIfTrue="1" operator="equal">
      <formula>42</formula>
    </cfRule>
    <cfRule type="cellIs" dxfId="28" priority="55" stopIfTrue="1" operator="equal">
      <formula>97</formula>
    </cfRule>
    <cfRule type="cellIs" dxfId="27" priority="56" stopIfTrue="1" operator="equal">
      <formula>33</formula>
    </cfRule>
  </conditionalFormatting>
  <conditionalFormatting sqref="F355">
    <cfRule type="cellIs" dxfId="73" priority="47" stopIfTrue="1" operator="equal">
      <formula>"ЧУЖДИ СРЕДСТВА"</formula>
    </cfRule>
    <cfRule type="cellIs" dxfId="72" priority="48" stopIfTrue="1" operator="equal">
      <formula>"СЕС - ДМП"</formula>
    </cfRule>
    <cfRule type="cellIs" dxfId="71" priority="49" stopIfTrue="1" operator="equal">
      <formula>"СЕС - РА"</formula>
    </cfRule>
    <cfRule type="cellIs" dxfId="26" priority="50" stopIfTrue="1" operator="equal">
      <formula>"СЕС - ДЕС"</formula>
    </cfRule>
    <cfRule type="cellIs" dxfId="25" priority="51" stopIfTrue="1" operator="equal">
      <formula>"СЕС - КСФ"</formula>
    </cfRule>
  </conditionalFormatting>
  <conditionalFormatting sqref="F438">
    <cfRule type="cellIs" dxfId="70" priority="46" stopIfTrue="1" operator="equal">
      <formula>0</formula>
    </cfRule>
  </conditionalFormatting>
  <conditionalFormatting sqref="E440">
    <cfRule type="cellIs" dxfId="69" priority="41" stopIfTrue="1" operator="equal">
      <formula>98</formula>
    </cfRule>
    <cfRule type="cellIs" dxfId="68" priority="42" stopIfTrue="1" operator="equal">
      <formula>96</formula>
    </cfRule>
    <cfRule type="cellIs" dxfId="67" priority="43" stopIfTrue="1" operator="equal">
      <formula>42</formula>
    </cfRule>
    <cfRule type="cellIs" dxfId="24" priority="44" stopIfTrue="1" operator="equal">
      <formula>97</formula>
    </cfRule>
    <cfRule type="cellIs" dxfId="23" priority="45" stopIfTrue="1" operator="equal">
      <formula>33</formula>
    </cfRule>
  </conditionalFormatting>
  <conditionalFormatting sqref="F440">
    <cfRule type="cellIs" dxfId="66" priority="36" stopIfTrue="1" operator="equal">
      <formula>"ЧУЖДИ СРЕДСТВА"</formula>
    </cfRule>
    <cfRule type="cellIs" dxfId="65" priority="37" stopIfTrue="1" operator="equal">
      <formula>"СЕС - ДМП"</formula>
    </cfRule>
    <cfRule type="cellIs" dxfId="64" priority="38" stopIfTrue="1" operator="equal">
      <formula>"СЕС - РА"</formula>
    </cfRule>
    <cfRule type="cellIs" dxfId="22" priority="39" stopIfTrue="1" operator="equal">
      <formula>"СЕС - ДЕС"</formula>
    </cfRule>
    <cfRule type="cellIs" dxfId="21" priority="40" stopIfTrue="1" operator="equal">
      <formula>"СЕС - КСФ"</formula>
    </cfRule>
  </conditionalFormatting>
  <conditionalFormatting sqref="E447">
    <cfRule type="cellIs" dxfId="63" priority="35" stopIfTrue="1" operator="notEqual">
      <formula>0</formula>
    </cfRule>
  </conditionalFormatting>
  <conditionalFormatting sqref="F447">
    <cfRule type="cellIs" dxfId="62" priority="34" stopIfTrue="1" operator="notEqual">
      <formula>0</formula>
    </cfRule>
  </conditionalFormatting>
  <conditionalFormatting sqref="G447">
    <cfRule type="cellIs" dxfId="61" priority="33" stopIfTrue="1" operator="notEqual">
      <formula>0</formula>
    </cfRule>
  </conditionalFormatting>
  <conditionalFormatting sqref="H447">
    <cfRule type="cellIs" dxfId="60" priority="32" stopIfTrue="1" operator="notEqual">
      <formula>0</formula>
    </cfRule>
  </conditionalFormatting>
  <conditionalFormatting sqref="I447">
    <cfRule type="cellIs" dxfId="59" priority="31" stopIfTrue="1" operator="notEqual">
      <formula>0</formula>
    </cfRule>
  </conditionalFormatting>
  <conditionalFormatting sqref="J447">
    <cfRule type="cellIs" dxfId="58" priority="30" stopIfTrue="1" operator="notEqual">
      <formula>0</formula>
    </cfRule>
  </conditionalFormatting>
  <conditionalFormatting sqref="K447">
    <cfRule type="cellIs" dxfId="57" priority="29" stopIfTrue="1" operator="notEqual">
      <formula>0</formula>
    </cfRule>
  </conditionalFormatting>
  <conditionalFormatting sqref="L447">
    <cfRule type="cellIs" dxfId="56" priority="28" stopIfTrue="1" operator="notEqual">
      <formula>0</formula>
    </cfRule>
  </conditionalFormatting>
  <conditionalFormatting sqref="E598">
    <cfRule type="cellIs" dxfId="55" priority="27" stopIfTrue="1" operator="notEqual">
      <formula>0</formula>
    </cfRule>
  </conditionalFormatting>
  <conditionalFormatting sqref="F598:G598">
    <cfRule type="cellIs" dxfId="54" priority="26" stopIfTrue="1" operator="notEqual">
      <formula>0</formula>
    </cfRule>
  </conditionalFormatting>
  <conditionalFormatting sqref="H598">
    <cfRule type="cellIs" dxfId="53" priority="25" stopIfTrue="1" operator="notEqual">
      <formula>0</formula>
    </cfRule>
  </conditionalFormatting>
  <conditionalFormatting sqref="I598">
    <cfRule type="cellIs" dxfId="52" priority="24" stopIfTrue="1" operator="notEqual">
      <formula>0</formula>
    </cfRule>
  </conditionalFormatting>
  <conditionalFormatting sqref="J598:K598">
    <cfRule type="cellIs" dxfId="51" priority="23" stopIfTrue="1" operator="notEqual">
      <formula>0</formula>
    </cfRule>
  </conditionalFormatting>
  <conditionalFormatting sqref="L598">
    <cfRule type="cellIs" dxfId="50" priority="22" stopIfTrue="1" operator="notEqual">
      <formula>0</formula>
    </cfRule>
  </conditionalFormatting>
  <conditionalFormatting sqref="F454">
    <cfRule type="cellIs" dxfId="49" priority="20" stopIfTrue="1" operator="equal">
      <formula>0</formula>
    </cfRule>
  </conditionalFormatting>
  <conditionalFormatting sqref="E456">
    <cfRule type="cellIs" dxfId="48" priority="15" stopIfTrue="1" operator="equal">
      <formula>98</formula>
    </cfRule>
    <cfRule type="cellIs" dxfId="47" priority="16" stopIfTrue="1" operator="equal">
      <formula>96</formula>
    </cfRule>
    <cfRule type="cellIs" dxfId="46" priority="17" stopIfTrue="1" operator="equal">
      <formula>42</formula>
    </cfRule>
    <cfRule type="cellIs" dxfId="20" priority="18" stopIfTrue="1" operator="equal">
      <formula>97</formula>
    </cfRule>
    <cfRule type="cellIs" dxfId="19" priority="19" stopIfTrue="1" operator="equal">
      <formula>33</formula>
    </cfRule>
  </conditionalFormatting>
  <conditionalFormatting sqref="F456">
    <cfRule type="cellIs" dxfId="45" priority="10" stopIfTrue="1" operator="equal">
      <formula>"ЧУЖДИ СРЕДСТВА"</formula>
    </cfRule>
    <cfRule type="cellIs" dxfId="44" priority="11" stopIfTrue="1" operator="equal">
      <formula>"СЕС - ДМП"</formula>
    </cfRule>
    <cfRule type="cellIs" dxfId="43" priority="12" stopIfTrue="1" operator="equal">
      <formula>"СЕС - РА"</formula>
    </cfRule>
    <cfRule type="cellIs" dxfId="18" priority="13" stopIfTrue="1" operator="equal">
      <formula>"СЕС - ДЕС"</formula>
    </cfRule>
    <cfRule type="cellIs" dxfId="17" priority="14" stopIfTrue="1" operator="equal">
      <formula>"СЕС - КСФ"</formula>
    </cfRule>
  </conditionalFormatting>
  <conditionalFormatting sqref="I9:J9">
    <cfRule type="cellIs" dxfId="42" priority="5" stopIfTrue="1" operator="between">
      <formula>1000000000000</formula>
      <formula>9999999999999990</formula>
    </cfRule>
    <cfRule type="cellIs" dxfId="41" priority="6" stopIfTrue="1" operator="between">
      <formula>10000000000</formula>
      <formula>999999999999</formula>
    </cfRule>
    <cfRule type="cellIs" dxfId="40" priority="7" stopIfTrue="1" operator="between">
      <formula>1000000</formula>
      <formula>99999999</formula>
    </cfRule>
    <cfRule type="cellIs" dxfId="39" priority="8" stopIfTrue="1" operator="between">
      <formula>100</formula>
      <formula>9900</formula>
    </cfRule>
  </conditionalFormatting>
  <conditionalFormatting sqref="G170">
    <cfRule type="cellIs" dxfId="38" priority="2" stopIfTrue="1" operator="greaterThan">
      <formula>$G$25</formula>
    </cfRule>
  </conditionalFormatting>
  <conditionalFormatting sqref="J170">
    <cfRule type="cellIs" dxfId="37" priority="1" stopIfTrue="1" operator="greaterThan">
      <formula>$J$25</formula>
    </cfRule>
  </conditionalFormatting>
  <dataValidations count="10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 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topLeftCell="D282" workbookViewId="0">
      <selection activeCell="D290" sqref="D290"/>
    </sheetView>
  </sheetViews>
  <sheetFormatPr defaultRowHeight="14.25"/>
  <cols>
    <col min="1" max="1" width="48.140625" style="1489" hidden="1" customWidth="1"/>
    <col min="2" max="2" width="105.85546875" style="1515" hidden="1" customWidth="1"/>
    <col min="3" max="3" width="48.140625" style="1489" hidden="1" customWidth="1"/>
    <col min="4" max="5" width="48.140625" style="1489" customWidth="1"/>
    <col min="6" max="16384" width="9.140625" style="1489"/>
  </cols>
  <sheetData>
    <row r="1" spans="1:3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.75">
      <c r="A9" s="1496"/>
      <c r="B9" s="1496"/>
      <c r="C9" s="1497"/>
    </row>
    <row r="10" spans="1:3">
      <c r="A10" s="1598" t="s">
        <v>784</v>
      </c>
      <c r="B10" s="1599" t="s">
        <v>787</v>
      </c>
      <c r="C10" s="1598"/>
    </row>
    <row r="11" spans="1:3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.75">
      <c r="A148" s="1511">
        <v>5534</v>
      </c>
      <c r="B148" s="1510" t="s">
        <v>563</v>
      </c>
      <c r="C148" s="1511">
        <v>5534</v>
      </c>
    </row>
    <row r="149" spans="1:3" ht="15.7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.7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82" spans="1:3">
      <c r="A282" s="1487" t="s">
        <v>784</v>
      </c>
      <c r="B282" s="1488" t="s">
        <v>786</v>
      </c>
    </row>
    <row r="283" spans="1:3">
      <c r="A283" s="1660" t="s">
        <v>634</v>
      </c>
      <c r="B283" s="1661"/>
      <c r="C283" s="1661"/>
    </row>
    <row r="284" spans="1:3">
      <c r="A284" s="1516" t="s">
        <v>1205</v>
      </c>
      <c r="B284" s="1517"/>
      <c r="C284" s="1517"/>
    </row>
    <row r="285" spans="1:3">
      <c r="A285" s="1518" t="s">
        <v>1206</v>
      </c>
      <c r="B285" s="1519" t="s">
        <v>1207</v>
      </c>
      <c r="C285" s="1519" t="s">
        <v>1205</v>
      </c>
    </row>
    <row r="286" spans="1:3">
      <c r="A286" s="1518" t="s">
        <v>1208</v>
      </c>
      <c r="B286" s="1519" t="s">
        <v>1209</v>
      </c>
      <c r="C286" s="1519" t="s">
        <v>1205</v>
      </c>
    </row>
    <row r="287" spans="1:3">
      <c r="A287" s="1518" t="s">
        <v>1210</v>
      </c>
      <c r="B287" s="1519" t="s">
        <v>1211</v>
      </c>
      <c r="C287" s="1519" t="s">
        <v>1205</v>
      </c>
    </row>
    <row r="288" spans="1:3">
      <c r="A288" s="1518" t="s">
        <v>1212</v>
      </c>
      <c r="B288" s="1519" t="s">
        <v>1213</v>
      </c>
      <c r="C288" s="1519" t="s">
        <v>1205</v>
      </c>
    </row>
    <row r="289" spans="1:3">
      <c r="A289" s="1518" t="s">
        <v>1214</v>
      </c>
      <c r="B289" s="1519" t="s">
        <v>1215</v>
      </c>
      <c r="C289" s="1519" t="s">
        <v>1205</v>
      </c>
    </row>
    <row r="290" spans="1:3">
      <c r="A290" s="1518" t="s">
        <v>1216</v>
      </c>
      <c r="B290" s="1519" t="s">
        <v>1217</v>
      </c>
      <c r="C290" s="1519" t="s">
        <v>1205</v>
      </c>
    </row>
    <row r="291" spans="1:3">
      <c r="A291" s="1518" t="s">
        <v>1218</v>
      </c>
      <c r="B291" s="1519" t="s">
        <v>1219</v>
      </c>
      <c r="C291" s="1519" t="s">
        <v>1205</v>
      </c>
    </row>
    <row r="292" spans="1:3">
      <c r="A292" s="1518" t="s">
        <v>1220</v>
      </c>
      <c r="B292" s="1662" t="s">
        <v>1221</v>
      </c>
      <c r="C292" s="1519" t="s">
        <v>1205</v>
      </c>
    </row>
    <row r="293" spans="1:3">
      <c r="A293" s="1518" t="s">
        <v>1222</v>
      </c>
      <c r="B293" s="1519" t="s">
        <v>1223</v>
      </c>
      <c r="C293" s="1519" t="s">
        <v>1205</v>
      </c>
    </row>
    <row r="294" spans="1:3">
      <c r="A294" s="1518" t="s">
        <v>1224</v>
      </c>
      <c r="B294" s="1519" t="s">
        <v>1225</v>
      </c>
      <c r="C294" s="1519" t="s">
        <v>1205</v>
      </c>
    </row>
    <row r="295" spans="1:3">
      <c r="A295" s="1518" t="s">
        <v>1226</v>
      </c>
      <c r="B295" s="1519" t="s">
        <v>1227</v>
      </c>
      <c r="C295" s="1519" t="s">
        <v>1205</v>
      </c>
    </row>
    <row r="296" spans="1:3">
      <c r="A296" s="1518" t="s">
        <v>1228</v>
      </c>
      <c r="B296" s="1519">
        <v>98315</v>
      </c>
      <c r="C296" s="1519" t="s">
        <v>1205</v>
      </c>
    </row>
    <row r="297" spans="1:3">
      <c r="A297" s="1516" t="s">
        <v>1229</v>
      </c>
      <c r="B297" s="1583"/>
      <c r="C297" s="1583"/>
    </row>
    <row r="298" spans="1:3">
      <c r="A298" s="1518" t="s">
        <v>635</v>
      </c>
      <c r="B298" s="1519" t="s">
        <v>636</v>
      </c>
      <c r="C298" s="1519" t="s">
        <v>1229</v>
      </c>
    </row>
    <row r="299" spans="1:3">
      <c r="A299" s="1518" t="s">
        <v>2045</v>
      </c>
      <c r="B299" s="1519" t="s">
        <v>637</v>
      </c>
      <c r="C299" s="1519" t="s">
        <v>1229</v>
      </c>
    </row>
    <row r="300" spans="1:3">
      <c r="A300" s="1518" t="s">
        <v>638</v>
      </c>
      <c r="B300" s="1519" t="s">
        <v>639</v>
      </c>
      <c r="C300" s="1519" t="s">
        <v>1229</v>
      </c>
    </row>
    <row r="301" spans="1:3">
      <c r="A301" s="1518" t="s">
        <v>640</v>
      </c>
      <c r="B301" s="1519" t="s">
        <v>641</v>
      </c>
      <c r="C301" s="1519" t="s">
        <v>1229</v>
      </c>
    </row>
    <row r="302" spans="1:3">
      <c r="A302" s="1518" t="s">
        <v>642</v>
      </c>
      <c r="B302" s="1519" t="s">
        <v>643</v>
      </c>
      <c r="C302" s="1519" t="s">
        <v>1229</v>
      </c>
    </row>
    <row r="303" spans="1:3">
      <c r="A303" s="1518" t="s">
        <v>2046</v>
      </c>
      <c r="B303" s="1519" t="s">
        <v>644</v>
      </c>
      <c r="C303" s="1519" t="s">
        <v>1229</v>
      </c>
    </row>
    <row r="304" spans="1:3">
      <c r="A304" s="1518" t="s">
        <v>645</v>
      </c>
      <c r="B304" s="1519" t="s">
        <v>646</v>
      </c>
      <c r="C304" s="1519" t="s">
        <v>1229</v>
      </c>
    </row>
    <row r="305" spans="1:3">
      <c r="A305" s="1518" t="s">
        <v>647</v>
      </c>
      <c r="B305" s="1519" t="s">
        <v>648</v>
      </c>
      <c r="C305" s="1519" t="s">
        <v>1229</v>
      </c>
    </row>
    <row r="306" spans="1:3">
      <c r="A306" s="1516" t="s">
        <v>2068</v>
      </c>
      <c r="B306" s="1519"/>
      <c r="C306" s="1519"/>
    </row>
    <row r="307" spans="1:3">
      <c r="A307" s="1518" t="s">
        <v>2069</v>
      </c>
      <c r="B307" s="1519" t="s">
        <v>2070</v>
      </c>
      <c r="C307" s="1519" t="s">
        <v>2068</v>
      </c>
    </row>
    <row r="308" spans="1:3">
      <c r="A308" s="1518" t="s">
        <v>2071</v>
      </c>
      <c r="B308" s="1519" t="s">
        <v>2072</v>
      </c>
      <c r="C308" s="1519" t="s">
        <v>2068</v>
      </c>
    </row>
    <row r="309" spans="1:3">
      <c r="A309" s="1518" t="s">
        <v>2073</v>
      </c>
      <c r="B309" s="1519" t="s">
        <v>2074</v>
      </c>
      <c r="C309" s="1519" t="s">
        <v>2068</v>
      </c>
    </row>
    <row r="310" spans="1:3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>
      <c r="A312" s="1518" t="s">
        <v>2079</v>
      </c>
      <c r="B312" s="1519" t="s">
        <v>2080</v>
      </c>
      <c r="C312" s="1519" t="s">
        <v>2068</v>
      </c>
    </row>
    <row r="313" spans="1:3">
      <c r="A313" s="1518" t="s">
        <v>2081</v>
      </c>
      <c r="B313" s="1519" t="s">
        <v>2082</v>
      </c>
      <c r="C313" s="1519" t="s">
        <v>2068</v>
      </c>
    </row>
    <row r="314" spans="1:3">
      <c r="A314" s="1518" t="s">
        <v>2083</v>
      </c>
      <c r="B314" s="1519" t="s">
        <v>2084</v>
      </c>
      <c r="C314" s="1519" t="s">
        <v>2068</v>
      </c>
    </row>
    <row r="315" spans="1:3">
      <c r="A315" s="1518" t="s">
        <v>2085</v>
      </c>
      <c r="B315" s="1519" t="s">
        <v>2086</v>
      </c>
      <c r="C315" s="1519" t="s">
        <v>2068</v>
      </c>
    </row>
    <row r="316" spans="1:3">
      <c r="A316" s="1518" t="s">
        <v>2087</v>
      </c>
      <c r="B316" s="1519" t="s">
        <v>2088</v>
      </c>
      <c r="C316" s="1519" t="s">
        <v>2068</v>
      </c>
    </row>
    <row r="317" spans="1:3">
      <c r="A317" s="1518" t="s">
        <v>2089</v>
      </c>
      <c r="B317" s="1519" t="s">
        <v>2090</v>
      </c>
      <c r="C317" s="1519" t="s">
        <v>2068</v>
      </c>
    </row>
    <row r="318" spans="1:3">
      <c r="A318" s="1518" t="s">
        <v>2091</v>
      </c>
      <c r="B318" s="1519" t="s">
        <v>2092</v>
      </c>
      <c r="C318" s="1519" t="s">
        <v>2068</v>
      </c>
    </row>
    <row r="319" spans="1:3">
      <c r="A319" s="1518" t="s">
        <v>2093</v>
      </c>
      <c r="B319" s="1519">
        <v>99001</v>
      </c>
      <c r="C319" s="1519"/>
    </row>
    <row r="322" spans="1:2">
      <c r="A322" s="1487" t="s">
        <v>784</v>
      </c>
      <c r="B322" s="1488" t="s">
        <v>785</v>
      </c>
    </row>
    <row r="323" spans="1:2" ht="15.75">
      <c r="B323" s="1515" t="s">
        <v>1660</v>
      </c>
    </row>
    <row r="324" spans="1:2" ht="20.2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56" ht="16.5">
      <c r="A337" s="1522" t="s">
        <v>1257</v>
      </c>
      <c r="B337" s="1525" t="s">
        <v>661</v>
      </c>
    </row>
    <row r="338" spans="1:256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56" ht="16.5">
      <c r="A340" s="1522" t="s">
        <v>1260</v>
      </c>
      <c r="B340" s="1524" t="s">
        <v>664</v>
      </c>
    </row>
    <row r="341" spans="1:256" ht="16.5">
      <c r="A341" s="1522" t="s">
        <v>1261</v>
      </c>
      <c r="B341" s="1524" t="s">
        <v>1230</v>
      </c>
    </row>
    <row r="342" spans="1:256" ht="16.5">
      <c r="A342" s="1522" t="s">
        <v>1262</v>
      </c>
      <c r="B342" s="1524" t="s">
        <v>1231</v>
      </c>
    </row>
    <row r="343" spans="1:256" ht="16.5">
      <c r="A343" s="1522" t="s">
        <v>1263</v>
      </c>
      <c r="B343" s="1524" t="s">
        <v>665</v>
      </c>
    </row>
    <row r="344" spans="1:256" ht="16.5">
      <c r="A344" s="1522" t="s">
        <v>1264</v>
      </c>
      <c r="B344" s="1524" t="s">
        <v>666</v>
      </c>
    </row>
    <row r="345" spans="1:256" ht="16.5">
      <c r="A345" s="1522" t="s">
        <v>1265</v>
      </c>
      <c r="B345" s="1524" t="s">
        <v>1232</v>
      </c>
    </row>
    <row r="346" spans="1:256" ht="16.5">
      <c r="A346" s="1522" t="s">
        <v>1266</v>
      </c>
      <c r="B346" s="1524" t="s">
        <v>667</v>
      </c>
    </row>
    <row r="347" spans="1:256" ht="16.5">
      <c r="A347" s="1522" t="s">
        <v>1267</v>
      </c>
      <c r="B347" s="1524" t="s">
        <v>668</v>
      </c>
    </row>
    <row r="348" spans="1:256" ht="31.5">
      <c r="A348" s="1526" t="s">
        <v>1268</v>
      </c>
      <c r="B348" s="1527" t="s">
        <v>72</v>
      </c>
    </row>
    <row r="349" spans="1:256" ht="16.5">
      <c r="A349" s="1528" t="s">
        <v>1269</v>
      </c>
      <c r="B349" s="1529" t="s">
        <v>73</v>
      </c>
    </row>
    <row r="350" spans="1:256" ht="16.5">
      <c r="A350" s="1528" t="s">
        <v>1270</v>
      </c>
      <c r="B350" s="1529" t="s">
        <v>74</v>
      </c>
    </row>
    <row r="351" spans="1:256" ht="16.5">
      <c r="A351" s="1528" t="s">
        <v>1271</v>
      </c>
      <c r="B351" s="1529" t="s">
        <v>1233</v>
      </c>
    </row>
    <row r="352" spans="1:256" ht="16.5">
      <c r="A352" s="1522" t="s">
        <v>1272</v>
      </c>
      <c r="B352" s="1524" t="s">
        <v>75</v>
      </c>
    </row>
    <row r="353" spans="1:5" ht="16.5">
      <c r="A353" s="1522" t="s">
        <v>1273</v>
      </c>
      <c r="B353" s="1524" t="s">
        <v>76</v>
      </c>
    </row>
    <row r="354" spans="1:5" ht="16.5">
      <c r="A354" s="1522" t="s">
        <v>1274</v>
      </c>
      <c r="B354" s="1524" t="s">
        <v>1234</v>
      </c>
    </row>
    <row r="355" spans="1:5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9.5">
      <c r="A376" s="1584"/>
      <c r="B376" s="1536" t="s">
        <v>2004</v>
      </c>
      <c r="E376" s="1548"/>
    </row>
    <row r="377" spans="1:5" ht="18.75">
      <c r="A377" s="1585"/>
      <c r="B377" s="1539" t="s">
        <v>1662</v>
      </c>
      <c r="E377" s="1548"/>
    </row>
    <row r="378" spans="1:5" ht="18.75">
      <c r="A378" s="1585"/>
      <c r="B378" s="1540" t="s">
        <v>2005</v>
      </c>
      <c r="E378" s="1548"/>
    </row>
    <row r="379" spans="1:5" ht="18.75">
      <c r="A379" s="1542" t="s">
        <v>1295</v>
      </c>
      <c r="B379" s="1541" t="s">
        <v>2006</v>
      </c>
      <c r="E379" s="1548"/>
    </row>
    <row r="380" spans="1:5" ht="18.75">
      <c r="A380" s="1542" t="s">
        <v>1296</v>
      </c>
      <c r="B380" s="1543" t="s">
        <v>2007</v>
      </c>
      <c r="E380" s="1548"/>
    </row>
    <row r="381" spans="1:5" ht="18.75">
      <c r="A381" s="1542" t="s">
        <v>1297</v>
      </c>
      <c r="B381" s="1544" t="s">
        <v>2008</v>
      </c>
      <c r="E381" s="1548"/>
    </row>
    <row r="382" spans="1:5" ht="18.75">
      <c r="A382" s="1542" t="s">
        <v>1298</v>
      </c>
      <c r="B382" s="1544" t="s">
        <v>2009</v>
      </c>
      <c r="E382" s="1548"/>
    </row>
    <row r="383" spans="1:5" ht="18.75">
      <c r="A383" s="1542" t="s">
        <v>1299</v>
      </c>
      <c r="B383" s="1544" t="s">
        <v>2010</v>
      </c>
      <c r="E383" s="1548"/>
    </row>
    <row r="384" spans="1:5" ht="18.75">
      <c r="A384" s="1542" t="s">
        <v>1300</v>
      </c>
      <c r="B384" s="1544" t="s">
        <v>2011</v>
      </c>
      <c r="E384" s="1548"/>
    </row>
    <row r="385" spans="1:5" ht="18.75">
      <c r="A385" s="1542" t="s">
        <v>1301</v>
      </c>
      <c r="B385" s="1544" t="s">
        <v>2012</v>
      </c>
      <c r="E385" s="1548"/>
    </row>
    <row r="386" spans="1:5" ht="18.75">
      <c r="A386" s="1542" t="s">
        <v>1302</v>
      </c>
      <c r="B386" s="1545" t="s">
        <v>2013</v>
      </c>
      <c r="E386" s="1548"/>
    </row>
    <row r="387" spans="1:5" ht="18.75">
      <c r="A387" s="1542" t="s">
        <v>1303</v>
      </c>
      <c r="B387" s="1545" t="s">
        <v>2014</v>
      </c>
      <c r="E387" s="1548"/>
    </row>
    <row r="388" spans="1:5" ht="18.75">
      <c r="A388" s="1542" t="s">
        <v>1304</v>
      </c>
      <c r="B388" s="1545" t="s">
        <v>2015</v>
      </c>
      <c r="E388" s="1548"/>
    </row>
    <row r="389" spans="1:5" ht="18.75">
      <c r="A389" s="1542" t="s">
        <v>1305</v>
      </c>
      <c r="B389" s="1545" t="s">
        <v>2016</v>
      </c>
      <c r="E389" s="1548"/>
    </row>
    <row r="390" spans="1:5" ht="18.75">
      <c r="A390" s="1542" t="s">
        <v>1306</v>
      </c>
      <c r="B390" s="1546" t="s">
        <v>2017</v>
      </c>
      <c r="E390" s="1548"/>
    </row>
    <row r="391" spans="1:5" ht="18.75">
      <c r="A391" s="1542" t="s">
        <v>1307</v>
      </c>
      <c r="B391" s="1546" t="s">
        <v>2018</v>
      </c>
      <c r="E391" s="1548"/>
    </row>
    <row r="392" spans="1:5" ht="18.75">
      <c r="A392" s="1542" t="s">
        <v>1308</v>
      </c>
      <c r="B392" s="1545" t="s">
        <v>2019</v>
      </c>
      <c r="E392" s="1548"/>
    </row>
    <row r="393" spans="1:5" ht="18.75">
      <c r="A393" s="1542" t="s">
        <v>1309</v>
      </c>
      <c r="B393" s="1545" t="s">
        <v>2020</v>
      </c>
      <c r="C393" s="1547" t="s">
        <v>179</v>
      </c>
      <c r="E393" s="1548"/>
    </row>
    <row r="394" spans="1:5" ht="18.75">
      <c r="A394" s="1542" t="s">
        <v>1310</v>
      </c>
      <c r="B394" s="1544" t="s">
        <v>2021</v>
      </c>
      <c r="C394" s="1547" t="s">
        <v>179</v>
      </c>
      <c r="E394" s="1548"/>
    </row>
    <row r="395" spans="1:5" ht="18.75">
      <c r="A395" s="1542" t="s">
        <v>1311</v>
      </c>
      <c r="B395" s="1545" t="s">
        <v>2022</v>
      </c>
      <c r="C395" s="1547" t="s">
        <v>179</v>
      </c>
      <c r="E395" s="1548"/>
    </row>
    <row r="396" spans="1:5" ht="18.75">
      <c r="A396" s="1542" t="s">
        <v>1312</v>
      </c>
      <c r="B396" s="1545" t="s">
        <v>2023</v>
      </c>
      <c r="C396" s="1547" t="s">
        <v>179</v>
      </c>
      <c r="E396" s="1548"/>
    </row>
    <row r="397" spans="1:5" ht="18.75">
      <c r="A397" s="1542" t="s">
        <v>1313</v>
      </c>
      <c r="B397" s="1545" t="s">
        <v>2024</v>
      </c>
      <c r="C397" s="1547" t="s">
        <v>179</v>
      </c>
      <c r="E397" s="1548"/>
    </row>
    <row r="398" spans="1:5" ht="18.75">
      <c r="A398" s="1542" t="s">
        <v>1314</v>
      </c>
      <c r="B398" s="1545" t="s">
        <v>2025</v>
      </c>
      <c r="C398" s="1547" t="s">
        <v>179</v>
      </c>
      <c r="E398" s="1548"/>
    </row>
    <row r="399" spans="1:5" ht="18.75">
      <c r="A399" s="1542" t="s">
        <v>1315</v>
      </c>
      <c r="B399" s="1545" t="s">
        <v>2026</v>
      </c>
      <c r="C399" s="1547" t="s">
        <v>179</v>
      </c>
      <c r="E399" s="1548"/>
    </row>
    <row r="400" spans="1:5" ht="18.75">
      <c r="A400" s="1542" t="s">
        <v>1316</v>
      </c>
      <c r="B400" s="1545" t="s">
        <v>2027</v>
      </c>
      <c r="C400" s="1547" t="s">
        <v>179</v>
      </c>
      <c r="E400" s="1548"/>
    </row>
    <row r="401" spans="1:5" ht="18.75">
      <c r="A401" s="1542" t="s">
        <v>1317</v>
      </c>
      <c r="B401" s="1545" t="s">
        <v>2028</v>
      </c>
      <c r="C401" s="1547" t="s">
        <v>179</v>
      </c>
      <c r="E401" s="1548"/>
    </row>
    <row r="402" spans="1:5" ht="18.75">
      <c r="A402" s="1542" t="s">
        <v>1318</v>
      </c>
      <c r="B402" s="1544" t="s">
        <v>2029</v>
      </c>
      <c r="C402" s="1547" t="s">
        <v>179</v>
      </c>
      <c r="E402" s="1548"/>
    </row>
    <row r="403" spans="1:5" ht="18.75">
      <c r="A403" s="1542" t="s">
        <v>1319</v>
      </c>
      <c r="B403" s="1545" t="s">
        <v>2030</v>
      </c>
      <c r="C403" s="1547" t="s">
        <v>179</v>
      </c>
      <c r="E403" s="1548"/>
    </row>
    <row r="404" spans="1:5" ht="18.75">
      <c r="A404" s="1542" t="s">
        <v>1320</v>
      </c>
      <c r="B404" s="1544" t="s">
        <v>2031</v>
      </c>
      <c r="C404" s="1547" t="s">
        <v>179</v>
      </c>
      <c r="E404" s="1548"/>
    </row>
    <row r="405" spans="1:5" ht="18.75">
      <c r="A405" s="1542" t="s">
        <v>1321</v>
      </c>
      <c r="B405" s="1544" t="s">
        <v>2032</v>
      </c>
      <c r="C405" s="1547" t="s">
        <v>179</v>
      </c>
      <c r="E405" s="1548"/>
    </row>
    <row r="406" spans="1:5" ht="18.75">
      <c r="A406" s="1542" t="s">
        <v>1322</v>
      </c>
      <c r="B406" s="1544" t="s">
        <v>2033</v>
      </c>
      <c r="C406" s="1547" t="s">
        <v>179</v>
      </c>
      <c r="E406" s="1548"/>
    </row>
    <row r="407" spans="1:5" ht="18.75">
      <c r="A407" s="1542" t="s">
        <v>1323</v>
      </c>
      <c r="B407" s="1544" t="s">
        <v>2034</v>
      </c>
      <c r="C407" s="1547" t="s">
        <v>179</v>
      </c>
      <c r="E407" s="1548"/>
    </row>
    <row r="408" spans="1:5" ht="18.75">
      <c r="A408" s="1542" t="s">
        <v>1324</v>
      </c>
      <c r="B408" s="1544" t="s">
        <v>2035</v>
      </c>
      <c r="C408" s="1547" t="s">
        <v>179</v>
      </c>
      <c r="E408" s="1548"/>
    </row>
    <row r="409" spans="1:5" ht="18.75">
      <c r="A409" s="1542" t="s">
        <v>1325</v>
      </c>
      <c r="B409" s="1544" t="s">
        <v>2036</v>
      </c>
      <c r="C409" s="1547" t="s">
        <v>179</v>
      </c>
      <c r="E409" s="1548"/>
    </row>
    <row r="410" spans="1:5" ht="18.75">
      <c r="A410" s="1542" t="s">
        <v>1326</v>
      </c>
      <c r="B410" s="1544" t="s">
        <v>2037</v>
      </c>
      <c r="C410" s="1547" t="s">
        <v>179</v>
      </c>
      <c r="E410" s="1548"/>
    </row>
    <row r="411" spans="1:5" ht="18.75">
      <c r="A411" s="1542" t="s">
        <v>1327</v>
      </c>
      <c r="B411" s="1544" t="s">
        <v>2038</v>
      </c>
      <c r="C411" s="1547" t="s">
        <v>179</v>
      </c>
      <c r="E411" s="1548"/>
    </row>
    <row r="412" spans="1:5" ht="18.75">
      <c r="A412" s="1542" t="s">
        <v>1328</v>
      </c>
      <c r="B412" s="1549" t="s">
        <v>2039</v>
      </c>
      <c r="C412" s="1547" t="s">
        <v>179</v>
      </c>
      <c r="E412" s="1548"/>
    </row>
    <row r="413" spans="1:5" ht="18.75">
      <c r="A413" s="1542" t="s">
        <v>1329</v>
      </c>
      <c r="B413" s="1550" t="s">
        <v>1237</v>
      </c>
      <c r="C413" s="1547" t="s">
        <v>179</v>
      </c>
      <c r="E413" s="1548"/>
    </row>
    <row r="414" spans="1:5" ht="18.75">
      <c r="A414" s="1586" t="s">
        <v>1330</v>
      </c>
      <c r="B414" s="1551" t="s">
        <v>1663</v>
      </c>
      <c r="C414" s="1547" t="s">
        <v>179</v>
      </c>
      <c r="E414" s="1548"/>
    </row>
    <row r="415" spans="1:5" ht="18.75">
      <c r="A415" s="1585" t="s">
        <v>179</v>
      </c>
      <c r="B415" s="1552" t="s">
        <v>1664</v>
      </c>
      <c r="C415" s="1547" t="s">
        <v>179</v>
      </c>
      <c r="E415" s="1548"/>
    </row>
    <row r="416" spans="1:5" ht="18.75">
      <c r="A416" s="1557" t="s">
        <v>1331</v>
      </c>
      <c r="B416" s="1553" t="s">
        <v>2040</v>
      </c>
      <c r="C416" s="1547" t="s">
        <v>179</v>
      </c>
      <c r="E416" s="1548"/>
    </row>
    <row r="417" spans="1:5" ht="18.75">
      <c r="A417" s="1542" t="s">
        <v>1332</v>
      </c>
      <c r="B417" s="1529" t="s">
        <v>2041</v>
      </c>
      <c r="C417" s="1547" t="s">
        <v>179</v>
      </c>
      <c r="E417" s="1548"/>
    </row>
    <row r="418" spans="1:5" ht="18.75">
      <c r="A418" s="1587" t="s">
        <v>1333</v>
      </c>
      <c r="B418" s="1554" t="s">
        <v>2042</v>
      </c>
      <c r="C418" s="1547" t="s">
        <v>179</v>
      </c>
      <c r="E418" s="1548"/>
    </row>
    <row r="419" spans="1:5" ht="18.75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.75">
      <c r="A423" s="1585" t="s">
        <v>179</v>
      </c>
      <c r="B423" s="1555" t="s">
        <v>1666</v>
      </c>
      <c r="C423" s="1547" t="s">
        <v>179</v>
      </c>
      <c r="E423" s="1548"/>
    </row>
    <row r="424" spans="1:5" ht="18.75">
      <c r="A424" s="1557" t="s">
        <v>1334</v>
      </c>
      <c r="B424" s="1553" t="s">
        <v>1238</v>
      </c>
      <c r="C424" s="1547" t="s">
        <v>179</v>
      </c>
      <c r="E424" s="1548"/>
    </row>
    <row r="425" spans="1:5" ht="18.75">
      <c r="A425" s="1557" t="s">
        <v>1335</v>
      </c>
      <c r="B425" s="1553" t="s">
        <v>1239</v>
      </c>
      <c r="C425" s="1547" t="s">
        <v>179</v>
      </c>
      <c r="E425" s="1548"/>
    </row>
    <row r="426" spans="1:5" ht="18.75">
      <c r="A426" s="1557" t="s">
        <v>1336</v>
      </c>
      <c r="B426" s="1553" t="s">
        <v>180</v>
      </c>
      <c r="C426" s="1547" t="s">
        <v>179</v>
      </c>
      <c r="E426" s="1548"/>
    </row>
    <row r="427" spans="1:5" ht="19.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9.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.75">
      <c r="A436" s="1542" t="s">
        <v>1346</v>
      </c>
      <c r="B436" s="1564" t="s">
        <v>1667</v>
      </c>
      <c r="C436" s="1547" t="s">
        <v>179</v>
      </c>
      <c r="E436" s="1548"/>
    </row>
    <row r="437" spans="1:5" ht="18.75">
      <c r="A437" s="1542" t="s">
        <v>1347</v>
      </c>
      <c r="B437" s="1565" t="s">
        <v>1668</v>
      </c>
      <c r="C437" s="1547" t="s">
        <v>179</v>
      </c>
      <c r="E437" s="1548"/>
    </row>
    <row r="438" spans="1:5" ht="19.5">
      <c r="A438" s="1542" t="s">
        <v>1348</v>
      </c>
      <c r="B438" s="1566" t="s">
        <v>1669</v>
      </c>
      <c r="C438" s="1547" t="s">
        <v>179</v>
      </c>
      <c r="E438" s="1548"/>
    </row>
    <row r="439" spans="1:5" ht="18.75">
      <c r="A439" s="1542" t="s">
        <v>1349</v>
      </c>
      <c r="B439" s="1565" t="s">
        <v>1670</v>
      </c>
      <c r="C439" s="1547" t="s">
        <v>179</v>
      </c>
      <c r="E439" s="1548"/>
    </row>
    <row r="440" spans="1:5" ht="18.75">
      <c r="A440" s="1542" t="s">
        <v>1350</v>
      </c>
      <c r="B440" s="1565" t="s">
        <v>1671</v>
      </c>
      <c r="C440" s="1547" t="s">
        <v>179</v>
      </c>
      <c r="E440" s="1548"/>
    </row>
    <row r="441" spans="1:5" ht="18.75">
      <c r="A441" s="1542" t="s">
        <v>1351</v>
      </c>
      <c r="B441" s="1567" t="s">
        <v>1672</v>
      </c>
      <c r="C441" s="1547" t="s">
        <v>179</v>
      </c>
      <c r="E441" s="1548"/>
    </row>
    <row r="442" spans="1:5" ht="18.75">
      <c r="A442" s="1542" t="s">
        <v>1352</v>
      </c>
      <c r="B442" s="1567" t="s">
        <v>1673</v>
      </c>
      <c r="C442" s="1547" t="s">
        <v>179</v>
      </c>
      <c r="E442" s="1548"/>
    </row>
    <row r="443" spans="1:5" ht="18.75">
      <c r="A443" s="1542" t="s">
        <v>1353</v>
      </c>
      <c r="B443" s="1567" t="s">
        <v>1674</v>
      </c>
      <c r="C443" s="1547" t="s">
        <v>179</v>
      </c>
      <c r="E443" s="1548"/>
    </row>
    <row r="444" spans="1:5" ht="18.75">
      <c r="A444" s="1542" t="s">
        <v>1354</v>
      </c>
      <c r="B444" s="1567" t="s">
        <v>1675</v>
      </c>
      <c r="C444" s="1547" t="s">
        <v>179</v>
      </c>
      <c r="E444" s="1548"/>
    </row>
    <row r="445" spans="1:5" ht="18.75">
      <c r="A445" s="1542" t="s">
        <v>1355</v>
      </c>
      <c r="B445" s="1567" t="s">
        <v>1676</v>
      </c>
      <c r="C445" s="1547" t="s">
        <v>179</v>
      </c>
      <c r="E445" s="1548"/>
    </row>
    <row r="446" spans="1:5" ht="18.75">
      <c r="A446" s="1542" t="s">
        <v>1356</v>
      </c>
      <c r="B446" s="1565" t="s">
        <v>1677</v>
      </c>
      <c r="C446" s="1547" t="s">
        <v>179</v>
      </c>
      <c r="E446" s="1548"/>
    </row>
    <row r="447" spans="1:5" ht="18.75">
      <c r="A447" s="1542" t="s">
        <v>1357</v>
      </c>
      <c r="B447" s="1565" t="s">
        <v>1678</v>
      </c>
      <c r="C447" s="1547" t="s">
        <v>179</v>
      </c>
      <c r="E447" s="1548"/>
    </row>
    <row r="448" spans="1:5" ht="18.75">
      <c r="A448" s="1542" t="s">
        <v>1358</v>
      </c>
      <c r="B448" s="1565" t="s">
        <v>1679</v>
      </c>
      <c r="C448" s="1547" t="s">
        <v>179</v>
      </c>
      <c r="E448" s="1548"/>
    </row>
    <row r="449" spans="1:5" ht="19.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.75">
      <c r="A450" s="1542" t="s">
        <v>1360</v>
      </c>
      <c r="B450" s="1564" t="s">
        <v>1681</v>
      </c>
      <c r="C450" s="1547" t="s">
        <v>179</v>
      </c>
      <c r="E450" s="1548"/>
    </row>
    <row r="451" spans="1:5" ht="19.5">
      <c r="A451" s="1542" t="s">
        <v>1361</v>
      </c>
      <c r="B451" s="1566" t="s">
        <v>1682</v>
      </c>
      <c r="C451" s="1547" t="s">
        <v>179</v>
      </c>
      <c r="E451" s="1548"/>
    </row>
    <row r="452" spans="1:5" ht="18.75">
      <c r="A452" s="1542" t="s">
        <v>1362</v>
      </c>
      <c r="B452" s="1565" t="s">
        <v>1683</v>
      </c>
      <c r="C452" s="1547" t="s">
        <v>179</v>
      </c>
      <c r="E452" s="1548"/>
    </row>
    <row r="453" spans="1:5" ht="18.75">
      <c r="A453" s="1542" t="s">
        <v>1363</v>
      </c>
      <c r="B453" s="1565" t="s">
        <v>1684</v>
      </c>
      <c r="C453" s="1547" t="s">
        <v>179</v>
      </c>
      <c r="E453" s="1548"/>
    </row>
    <row r="454" spans="1:5" ht="18.75">
      <c r="A454" s="1542" t="s">
        <v>1364</v>
      </c>
      <c r="B454" s="1565" t="s">
        <v>1685</v>
      </c>
      <c r="C454" s="1547" t="s">
        <v>179</v>
      </c>
      <c r="E454" s="1548"/>
    </row>
    <row r="455" spans="1:5" ht="18.75">
      <c r="A455" s="1542" t="s">
        <v>1365</v>
      </c>
      <c r="B455" s="1565" t="s">
        <v>1686</v>
      </c>
      <c r="C455" s="1547" t="s">
        <v>179</v>
      </c>
      <c r="E455" s="1548"/>
    </row>
    <row r="456" spans="1:5" ht="18.75">
      <c r="A456" s="1542" t="s">
        <v>1366</v>
      </c>
      <c r="B456" s="1565" t="s">
        <v>1687</v>
      </c>
      <c r="C456" s="1547" t="s">
        <v>179</v>
      </c>
      <c r="E456" s="1548"/>
    </row>
    <row r="457" spans="1:5" ht="18.75">
      <c r="A457" s="1542" t="s">
        <v>1367</v>
      </c>
      <c r="B457" s="1565" t="s">
        <v>1688</v>
      </c>
      <c r="C457" s="1547" t="s">
        <v>179</v>
      </c>
      <c r="E457" s="1548"/>
    </row>
    <row r="458" spans="1:5" ht="18.75">
      <c r="A458" s="1542" t="s">
        <v>1368</v>
      </c>
      <c r="B458" s="1565" t="s">
        <v>1689</v>
      </c>
      <c r="C458" s="1547" t="s">
        <v>179</v>
      </c>
      <c r="E458" s="1548"/>
    </row>
    <row r="459" spans="1:5" ht="18.75">
      <c r="A459" s="1542" t="s">
        <v>1369</v>
      </c>
      <c r="B459" s="1565" t="s">
        <v>1690</v>
      </c>
      <c r="C459" s="1547" t="s">
        <v>179</v>
      </c>
      <c r="E459" s="1548"/>
    </row>
    <row r="460" spans="1:5" ht="18.75">
      <c r="A460" s="1542" t="s">
        <v>1370</v>
      </c>
      <c r="B460" s="1565" t="s">
        <v>1691</v>
      </c>
      <c r="C460" s="1547" t="s">
        <v>179</v>
      </c>
      <c r="E460" s="1548"/>
    </row>
    <row r="461" spans="1:5" ht="18.75">
      <c r="A461" s="1542" t="s">
        <v>1371</v>
      </c>
      <c r="B461" s="1565" t="s">
        <v>1692</v>
      </c>
      <c r="C461" s="1547" t="s">
        <v>179</v>
      </c>
      <c r="E461" s="1548"/>
    </row>
    <row r="462" spans="1:5" ht="19.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.75">
      <c r="A463" s="1542" t="s">
        <v>1373</v>
      </c>
      <c r="B463" s="1564" t="s">
        <v>1694</v>
      </c>
      <c r="C463" s="1547" t="s">
        <v>179</v>
      </c>
      <c r="E463" s="1548"/>
    </row>
    <row r="464" spans="1:5" ht="18.75">
      <c r="A464" s="1542" t="s">
        <v>1374</v>
      </c>
      <c r="B464" s="1565" t="s">
        <v>1695</v>
      </c>
      <c r="C464" s="1547" t="s">
        <v>179</v>
      </c>
      <c r="E464" s="1548"/>
    </row>
    <row r="465" spans="1:5" ht="18.75">
      <c r="A465" s="1542" t="s">
        <v>1375</v>
      </c>
      <c r="B465" s="1565" t="s">
        <v>1696</v>
      </c>
      <c r="C465" s="1547" t="s">
        <v>179</v>
      </c>
      <c r="E465" s="1548"/>
    </row>
    <row r="466" spans="1:5" ht="18.75">
      <c r="A466" s="1542" t="s">
        <v>1376</v>
      </c>
      <c r="B466" s="1565" t="s">
        <v>1697</v>
      </c>
      <c r="C466" s="1547" t="s">
        <v>179</v>
      </c>
      <c r="E466" s="1548"/>
    </row>
    <row r="467" spans="1:5" ht="19.5">
      <c r="A467" s="1542" t="s">
        <v>1377</v>
      </c>
      <c r="B467" s="1566" t="s">
        <v>1698</v>
      </c>
      <c r="C467" s="1547" t="s">
        <v>179</v>
      </c>
      <c r="E467" s="1548"/>
    </row>
    <row r="468" spans="1:5" ht="18.75">
      <c r="A468" s="1542" t="s">
        <v>1378</v>
      </c>
      <c r="B468" s="1565" t="s">
        <v>1699</v>
      </c>
      <c r="C468" s="1547" t="s">
        <v>179</v>
      </c>
      <c r="E468" s="1548"/>
    </row>
    <row r="469" spans="1:5" ht="18.75">
      <c r="A469" s="1542" t="s">
        <v>1379</v>
      </c>
      <c r="B469" s="1565" t="s">
        <v>1700</v>
      </c>
      <c r="C469" s="1547" t="s">
        <v>179</v>
      </c>
      <c r="E469" s="1548"/>
    </row>
    <row r="470" spans="1:5" ht="18.75">
      <c r="A470" s="1542" t="s">
        <v>1380</v>
      </c>
      <c r="B470" s="1565" t="s">
        <v>1701</v>
      </c>
      <c r="C470" s="1547" t="s">
        <v>179</v>
      </c>
      <c r="E470" s="1548"/>
    </row>
    <row r="471" spans="1:5" ht="18.75">
      <c r="A471" s="1542" t="s">
        <v>1381</v>
      </c>
      <c r="B471" s="1565" t="s">
        <v>1702</v>
      </c>
      <c r="C471" s="1547" t="s">
        <v>179</v>
      </c>
      <c r="E471" s="1548"/>
    </row>
    <row r="472" spans="1:5" ht="18.75">
      <c r="A472" s="1542" t="s">
        <v>1382</v>
      </c>
      <c r="B472" s="1565" t="s">
        <v>1703</v>
      </c>
      <c r="C472" s="1547" t="s">
        <v>179</v>
      </c>
      <c r="E472" s="1548"/>
    </row>
    <row r="473" spans="1:5" ht="18.75">
      <c r="A473" s="1542" t="s">
        <v>1383</v>
      </c>
      <c r="B473" s="1565" t="s">
        <v>1704</v>
      </c>
      <c r="C473" s="1547" t="s">
        <v>179</v>
      </c>
      <c r="E473" s="1548"/>
    </row>
    <row r="474" spans="1:5" ht="19.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9.5">
      <c r="A475" s="1542" t="s">
        <v>1385</v>
      </c>
      <c r="B475" s="1569" t="s">
        <v>1706</v>
      </c>
      <c r="C475" s="1547" t="s">
        <v>179</v>
      </c>
      <c r="E475" s="1548"/>
    </row>
    <row r="476" spans="1:5" ht="18.75">
      <c r="A476" s="1542" t="s">
        <v>1386</v>
      </c>
      <c r="B476" s="1565" t="s">
        <v>1707</v>
      </c>
      <c r="C476" s="1547" t="s">
        <v>179</v>
      </c>
      <c r="E476" s="1548"/>
    </row>
    <row r="477" spans="1:5" ht="18.75">
      <c r="A477" s="1542" t="s">
        <v>1387</v>
      </c>
      <c r="B477" s="1565" t="s">
        <v>1708</v>
      </c>
      <c r="C477" s="1547" t="s">
        <v>179</v>
      </c>
      <c r="E477" s="1548"/>
    </row>
    <row r="478" spans="1:5" ht="18.75">
      <c r="A478" s="1542" t="s">
        <v>1388</v>
      </c>
      <c r="B478" s="1565" t="s">
        <v>1709</v>
      </c>
      <c r="C478" s="1547" t="s">
        <v>179</v>
      </c>
      <c r="E478" s="1548"/>
    </row>
    <row r="479" spans="1:5" ht="18.75">
      <c r="A479" s="1542" t="s">
        <v>1389</v>
      </c>
      <c r="B479" s="1565" t="s">
        <v>1710</v>
      </c>
      <c r="C479" s="1547" t="s">
        <v>179</v>
      </c>
      <c r="E479" s="1548"/>
    </row>
    <row r="480" spans="1:5" ht="18.75">
      <c r="A480" s="1542" t="s">
        <v>1390</v>
      </c>
      <c r="B480" s="1565" t="s">
        <v>1711</v>
      </c>
      <c r="C480" s="1547" t="s">
        <v>179</v>
      </c>
      <c r="E480" s="1548"/>
    </row>
    <row r="481" spans="1:5" ht="18.75">
      <c r="A481" s="1542" t="s">
        <v>1391</v>
      </c>
      <c r="B481" s="1565" t="s">
        <v>1712</v>
      </c>
      <c r="C481" s="1547" t="s">
        <v>179</v>
      </c>
      <c r="E481" s="1548"/>
    </row>
    <row r="482" spans="1:5" ht="18.75">
      <c r="A482" s="1542" t="s">
        <v>1392</v>
      </c>
      <c r="B482" s="1565" t="s">
        <v>1713</v>
      </c>
      <c r="C482" s="1547" t="s">
        <v>179</v>
      </c>
      <c r="E482" s="1548"/>
    </row>
    <row r="483" spans="1:5" ht="18.75">
      <c r="A483" s="1542" t="s">
        <v>1393</v>
      </c>
      <c r="B483" s="1565" t="s">
        <v>1714</v>
      </c>
      <c r="C483" s="1547" t="s">
        <v>179</v>
      </c>
      <c r="E483" s="1548"/>
    </row>
    <row r="484" spans="1:5" ht="19.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.75">
      <c r="A485" s="1542" t="s">
        <v>1395</v>
      </c>
      <c r="B485" s="1564" t="s">
        <v>1716</v>
      </c>
      <c r="C485" s="1547" t="s">
        <v>179</v>
      </c>
      <c r="E485" s="1548"/>
    </row>
    <row r="486" spans="1:5" ht="18.75">
      <c r="A486" s="1542" t="s">
        <v>1396</v>
      </c>
      <c r="B486" s="1565" t="s">
        <v>1717</v>
      </c>
      <c r="C486" s="1547" t="s">
        <v>179</v>
      </c>
      <c r="E486" s="1548"/>
    </row>
    <row r="487" spans="1:5" ht="18.75">
      <c r="A487" s="1542" t="s">
        <v>1397</v>
      </c>
      <c r="B487" s="1565" t="s">
        <v>1718</v>
      </c>
      <c r="C487" s="1547" t="s">
        <v>179</v>
      </c>
      <c r="E487" s="1548"/>
    </row>
    <row r="488" spans="1:5" ht="19.5">
      <c r="A488" s="1542" t="s">
        <v>1398</v>
      </c>
      <c r="B488" s="1566" t="s">
        <v>1719</v>
      </c>
      <c r="C488" s="1547" t="s">
        <v>179</v>
      </c>
      <c r="E488" s="1548"/>
    </row>
    <row r="489" spans="1:5" ht="18.75">
      <c r="A489" s="1542" t="s">
        <v>1399</v>
      </c>
      <c r="B489" s="1565" t="s">
        <v>1720</v>
      </c>
      <c r="C489" s="1547" t="s">
        <v>179</v>
      </c>
      <c r="E489" s="1548"/>
    </row>
    <row r="490" spans="1:5" ht="18.75">
      <c r="A490" s="1542" t="s">
        <v>1400</v>
      </c>
      <c r="B490" s="1565" t="s">
        <v>1721</v>
      </c>
      <c r="C490" s="1547" t="s">
        <v>179</v>
      </c>
      <c r="E490" s="1548"/>
    </row>
    <row r="491" spans="1:5" ht="18.75">
      <c r="A491" s="1542" t="s">
        <v>1401</v>
      </c>
      <c r="B491" s="1565" t="s">
        <v>1722</v>
      </c>
      <c r="C491" s="1547" t="s">
        <v>179</v>
      </c>
      <c r="E491" s="1548"/>
    </row>
    <row r="492" spans="1:5" ht="18.75">
      <c r="A492" s="1542" t="s">
        <v>1402</v>
      </c>
      <c r="B492" s="1565" t="s">
        <v>1723</v>
      </c>
      <c r="C492" s="1547" t="s">
        <v>179</v>
      </c>
      <c r="E492" s="1548"/>
    </row>
    <row r="493" spans="1:5" ht="18.75">
      <c r="A493" s="1542" t="s">
        <v>1403</v>
      </c>
      <c r="B493" s="1565" t="s">
        <v>1724</v>
      </c>
      <c r="C493" s="1547" t="s">
        <v>179</v>
      </c>
      <c r="E493" s="1548"/>
    </row>
    <row r="494" spans="1:5" ht="18.75">
      <c r="A494" s="1542" t="s">
        <v>1404</v>
      </c>
      <c r="B494" s="1565" t="s">
        <v>1725</v>
      </c>
      <c r="C494" s="1547" t="s">
        <v>179</v>
      </c>
      <c r="E494" s="1548"/>
    </row>
    <row r="495" spans="1:5" ht="19.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.75">
      <c r="A496" s="1542" t="s">
        <v>1406</v>
      </c>
      <c r="B496" s="1564" t="s">
        <v>1727</v>
      </c>
      <c r="C496" s="1547" t="s">
        <v>179</v>
      </c>
      <c r="E496" s="1548"/>
    </row>
    <row r="497" spans="1:5" ht="18.75">
      <c r="A497" s="1542" t="s">
        <v>1407</v>
      </c>
      <c r="B497" s="1565" t="s">
        <v>1728</v>
      </c>
      <c r="C497" s="1547" t="s">
        <v>179</v>
      </c>
      <c r="E497" s="1548"/>
    </row>
    <row r="498" spans="1:5" ht="19.5">
      <c r="A498" s="1542" t="s">
        <v>1408</v>
      </c>
      <c r="B498" s="1566" t="s">
        <v>1729</v>
      </c>
      <c r="C498" s="1547" t="s">
        <v>179</v>
      </c>
      <c r="E498" s="1548"/>
    </row>
    <row r="499" spans="1:5" ht="18.75">
      <c r="A499" s="1542" t="s">
        <v>1409</v>
      </c>
      <c r="B499" s="1565" t="s">
        <v>1730</v>
      </c>
      <c r="C499" s="1547" t="s">
        <v>179</v>
      </c>
      <c r="E499" s="1548"/>
    </row>
    <row r="500" spans="1:5" ht="18.75">
      <c r="A500" s="1542" t="s">
        <v>1410</v>
      </c>
      <c r="B500" s="1565" t="s">
        <v>1731</v>
      </c>
      <c r="C500" s="1547" t="s">
        <v>179</v>
      </c>
      <c r="E500" s="1548"/>
    </row>
    <row r="501" spans="1:5" ht="18.75">
      <c r="A501" s="1542" t="s">
        <v>1411</v>
      </c>
      <c r="B501" s="1565" t="s">
        <v>1732</v>
      </c>
      <c r="C501" s="1547" t="s">
        <v>179</v>
      </c>
      <c r="E501" s="1548"/>
    </row>
    <row r="502" spans="1:5" ht="18.75">
      <c r="A502" s="1542" t="s">
        <v>1412</v>
      </c>
      <c r="B502" s="1565" t="s">
        <v>1733</v>
      </c>
      <c r="C502" s="1547" t="s">
        <v>179</v>
      </c>
      <c r="E502" s="1548"/>
    </row>
    <row r="503" spans="1:5" ht="18.75">
      <c r="A503" s="1542" t="s">
        <v>1413</v>
      </c>
      <c r="B503" s="1565" t="s">
        <v>1734</v>
      </c>
      <c r="C503" s="1547" t="s">
        <v>179</v>
      </c>
      <c r="E503" s="1548"/>
    </row>
    <row r="504" spans="1:5" ht="18.75">
      <c r="A504" s="1542" t="s">
        <v>1414</v>
      </c>
      <c r="B504" s="1565" t="s">
        <v>1735</v>
      </c>
      <c r="C504" s="1547" t="s">
        <v>179</v>
      </c>
      <c r="E504" s="1548"/>
    </row>
    <row r="505" spans="1:5" ht="19.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9.5">
      <c r="A506" s="1542" t="s">
        <v>1416</v>
      </c>
      <c r="B506" s="1569" t="s">
        <v>1737</v>
      </c>
      <c r="C506" s="1547" t="s">
        <v>179</v>
      </c>
      <c r="E506" s="1548"/>
    </row>
    <row r="507" spans="1:5" ht="18.75">
      <c r="A507" s="1542" t="s">
        <v>1417</v>
      </c>
      <c r="B507" s="1565" t="s">
        <v>1738</v>
      </c>
      <c r="C507" s="1547" t="s">
        <v>179</v>
      </c>
      <c r="E507" s="1548"/>
    </row>
    <row r="508" spans="1:5" ht="18.75">
      <c r="A508" s="1542" t="s">
        <v>1418</v>
      </c>
      <c r="B508" s="1565" t="s">
        <v>1739</v>
      </c>
      <c r="C508" s="1547" t="s">
        <v>179</v>
      </c>
      <c r="E508" s="1548"/>
    </row>
    <row r="509" spans="1:5" ht="19.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.75">
      <c r="A510" s="1542" t="s">
        <v>1420</v>
      </c>
      <c r="B510" s="1564" t="s">
        <v>1741</v>
      </c>
      <c r="C510" s="1547" t="s">
        <v>179</v>
      </c>
      <c r="E510" s="1548"/>
    </row>
    <row r="511" spans="1:5" ht="18.75">
      <c r="A511" s="1542" t="s">
        <v>1421</v>
      </c>
      <c r="B511" s="1565" t="s">
        <v>1742</v>
      </c>
      <c r="C511" s="1547" t="s">
        <v>179</v>
      </c>
      <c r="E511" s="1548"/>
    </row>
    <row r="512" spans="1:5" ht="19.5">
      <c r="A512" s="1542" t="s">
        <v>1422</v>
      </c>
      <c r="B512" s="1566" t="s">
        <v>1743</v>
      </c>
      <c r="C512" s="1547" t="s">
        <v>179</v>
      </c>
      <c r="E512" s="1548"/>
    </row>
    <row r="513" spans="1:5" ht="18.75">
      <c r="A513" s="1542" t="s">
        <v>1423</v>
      </c>
      <c r="B513" s="1565" t="s">
        <v>1744</v>
      </c>
      <c r="C513" s="1547" t="s">
        <v>179</v>
      </c>
      <c r="E513" s="1548"/>
    </row>
    <row r="514" spans="1:5" ht="18.75">
      <c r="A514" s="1542" t="s">
        <v>1424</v>
      </c>
      <c r="B514" s="1565" t="s">
        <v>1745</v>
      </c>
      <c r="C514" s="1547" t="s">
        <v>179</v>
      </c>
      <c r="E514" s="1548"/>
    </row>
    <row r="515" spans="1:5" ht="18.75">
      <c r="A515" s="1542" t="s">
        <v>1425</v>
      </c>
      <c r="B515" s="1565" t="s">
        <v>1746</v>
      </c>
      <c r="C515" s="1547" t="s">
        <v>179</v>
      </c>
      <c r="E515" s="1548"/>
    </row>
    <row r="516" spans="1:5" ht="18.75">
      <c r="A516" s="1542" t="s">
        <v>1426</v>
      </c>
      <c r="B516" s="1565" t="s">
        <v>1747</v>
      </c>
      <c r="C516" s="1547" t="s">
        <v>179</v>
      </c>
      <c r="E516" s="1548"/>
    </row>
    <row r="517" spans="1:5" ht="19.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.75">
      <c r="A518" s="1542" t="s">
        <v>1428</v>
      </c>
      <c r="B518" s="1564" t="s">
        <v>1749</v>
      </c>
      <c r="C518" s="1547" t="s">
        <v>179</v>
      </c>
      <c r="E518" s="1548"/>
    </row>
    <row r="519" spans="1:5" ht="18.75">
      <c r="A519" s="1542" t="s">
        <v>1429</v>
      </c>
      <c r="B519" s="1565" t="s">
        <v>1750</v>
      </c>
      <c r="C519" s="1547" t="s">
        <v>179</v>
      </c>
      <c r="E519" s="1548"/>
    </row>
    <row r="520" spans="1:5" ht="18.75">
      <c r="A520" s="1542" t="s">
        <v>1430</v>
      </c>
      <c r="B520" s="1565" t="s">
        <v>1751</v>
      </c>
      <c r="C520" s="1547" t="s">
        <v>179</v>
      </c>
      <c r="E520" s="1548"/>
    </row>
    <row r="521" spans="1:5" ht="18.75">
      <c r="A521" s="1542" t="s">
        <v>1431</v>
      </c>
      <c r="B521" s="1565" t="s">
        <v>1752</v>
      </c>
      <c r="C521" s="1547" t="s">
        <v>179</v>
      </c>
      <c r="E521" s="1548"/>
    </row>
    <row r="522" spans="1:5" ht="19.5">
      <c r="A522" s="1542" t="s">
        <v>1432</v>
      </c>
      <c r="B522" s="1566" t="s">
        <v>1753</v>
      </c>
      <c r="C522" s="1547" t="s">
        <v>179</v>
      </c>
      <c r="E522" s="1548"/>
    </row>
    <row r="523" spans="1:5" ht="18.75">
      <c r="A523" s="1542" t="s">
        <v>1433</v>
      </c>
      <c r="B523" s="1565" t="s">
        <v>1754</v>
      </c>
      <c r="C523" s="1547" t="s">
        <v>179</v>
      </c>
      <c r="E523" s="1548"/>
    </row>
    <row r="524" spans="1:5" ht="19.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.75">
      <c r="A525" s="1542" t="s">
        <v>1435</v>
      </c>
      <c r="B525" s="1564" t="s">
        <v>1756</v>
      </c>
      <c r="C525" s="1547" t="s">
        <v>179</v>
      </c>
      <c r="E525" s="1548"/>
    </row>
    <row r="526" spans="1:5" ht="18.75">
      <c r="A526" s="1542" t="s">
        <v>1436</v>
      </c>
      <c r="B526" s="1565" t="s">
        <v>1757</v>
      </c>
      <c r="C526" s="1547" t="s">
        <v>179</v>
      </c>
      <c r="E526" s="1548"/>
    </row>
    <row r="527" spans="1:5" ht="18.75">
      <c r="A527" s="1542" t="s">
        <v>1437</v>
      </c>
      <c r="B527" s="1565" t="s">
        <v>1758</v>
      </c>
      <c r="C527" s="1547" t="s">
        <v>179</v>
      </c>
      <c r="E527" s="1548"/>
    </row>
    <row r="528" spans="1:5" ht="18.75">
      <c r="A528" s="1542" t="s">
        <v>1438</v>
      </c>
      <c r="B528" s="1565" t="s">
        <v>1759</v>
      </c>
      <c r="C528" s="1547" t="s">
        <v>179</v>
      </c>
      <c r="E528" s="1548"/>
    </row>
    <row r="529" spans="1:5" ht="19.5">
      <c r="A529" s="1542" t="s">
        <v>1439</v>
      </c>
      <c r="B529" s="1566" t="s">
        <v>1760</v>
      </c>
      <c r="C529" s="1547" t="s">
        <v>179</v>
      </c>
      <c r="E529" s="1548"/>
    </row>
    <row r="530" spans="1:5" ht="18.75">
      <c r="A530" s="1542" t="s">
        <v>1440</v>
      </c>
      <c r="B530" s="1565" t="s">
        <v>1761</v>
      </c>
      <c r="C530" s="1547" t="s">
        <v>179</v>
      </c>
      <c r="E530" s="1548"/>
    </row>
    <row r="531" spans="1:5" ht="18.75">
      <c r="A531" s="1542" t="s">
        <v>1441</v>
      </c>
      <c r="B531" s="1565" t="s">
        <v>1762</v>
      </c>
      <c r="C531" s="1547" t="s">
        <v>179</v>
      </c>
      <c r="E531" s="1548"/>
    </row>
    <row r="532" spans="1:5" ht="18.75">
      <c r="A532" s="1542" t="s">
        <v>1442</v>
      </c>
      <c r="B532" s="1565" t="s">
        <v>1763</v>
      </c>
      <c r="C532" s="1547" t="s">
        <v>179</v>
      </c>
      <c r="E532" s="1548"/>
    </row>
    <row r="533" spans="1:5" ht="19.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.75">
      <c r="A534" s="1542" t="s">
        <v>1444</v>
      </c>
      <c r="B534" s="1564" t="s">
        <v>1765</v>
      </c>
      <c r="C534" s="1547" t="s">
        <v>179</v>
      </c>
      <c r="E534" s="1548"/>
    </row>
    <row r="535" spans="1:5" ht="18.75">
      <c r="A535" s="1542" t="s">
        <v>1445</v>
      </c>
      <c r="B535" s="1565" t="s">
        <v>1766</v>
      </c>
      <c r="C535" s="1547" t="s">
        <v>179</v>
      </c>
      <c r="E535" s="1548"/>
    </row>
    <row r="536" spans="1:5" ht="19.5">
      <c r="A536" s="1542" t="s">
        <v>1446</v>
      </c>
      <c r="B536" s="1566" t="s">
        <v>1767</v>
      </c>
      <c r="C536" s="1547" t="s">
        <v>179</v>
      </c>
      <c r="E536" s="1548"/>
    </row>
    <row r="537" spans="1:5" ht="18.75">
      <c r="A537" s="1542" t="s">
        <v>1447</v>
      </c>
      <c r="B537" s="1565" t="s">
        <v>1768</v>
      </c>
      <c r="C537" s="1547" t="s">
        <v>179</v>
      </c>
      <c r="E537" s="1548"/>
    </row>
    <row r="538" spans="1:5" ht="18.75">
      <c r="A538" s="1542" t="s">
        <v>1448</v>
      </c>
      <c r="B538" s="1565" t="s">
        <v>1769</v>
      </c>
      <c r="C538" s="1547" t="s">
        <v>179</v>
      </c>
      <c r="E538" s="1548"/>
    </row>
    <row r="539" spans="1:5" ht="18.75">
      <c r="A539" s="1542" t="s">
        <v>1449</v>
      </c>
      <c r="B539" s="1565" t="s">
        <v>1770</v>
      </c>
      <c r="C539" s="1547" t="s">
        <v>179</v>
      </c>
      <c r="E539" s="1548"/>
    </row>
    <row r="540" spans="1:5" ht="18.75">
      <c r="A540" s="1542" t="s">
        <v>1450</v>
      </c>
      <c r="B540" s="1565" t="s">
        <v>1771</v>
      </c>
      <c r="C540" s="1547" t="s">
        <v>179</v>
      </c>
      <c r="E540" s="1548"/>
    </row>
    <row r="541" spans="1:5" ht="19.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.75">
      <c r="A542" s="1542" t="s">
        <v>1452</v>
      </c>
      <c r="B542" s="1564" t="s">
        <v>1773</v>
      </c>
      <c r="C542" s="1547" t="s">
        <v>179</v>
      </c>
      <c r="E542" s="1548"/>
    </row>
    <row r="543" spans="1:5" ht="18.75">
      <c r="A543" s="1542" t="s">
        <v>1453</v>
      </c>
      <c r="B543" s="1565" t="s">
        <v>1774</v>
      </c>
      <c r="C543" s="1547" t="s">
        <v>179</v>
      </c>
      <c r="E543" s="1548"/>
    </row>
    <row r="544" spans="1:5" ht="18.75">
      <c r="A544" s="1542" t="s">
        <v>1454</v>
      </c>
      <c r="B544" s="1565" t="s">
        <v>1775</v>
      </c>
      <c r="C544" s="1547" t="s">
        <v>179</v>
      </c>
      <c r="E544" s="1548"/>
    </row>
    <row r="545" spans="1:5" ht="18.75">
      <c r="A545" s="1542" t="s">
        <v>1455</v>
      </c>
      <c r="B545" s="1565" t="s">
        <v>1776</v>
      </c>
      <c r="C545" s="1547" t="s">
        <v>179</v>
      </c>
      <c r="E545" s="1548"/>
    </row>
    <row r="546" spans="1:5" ht="18.75">
      <c r="A546" s="1542" t="s">
        <v>1456</v>
      </c>
      <c r="B546" s="1565" t="s">
        <v>1777</v>
      </c>
      <c r="C546" s="1547" t="s">
        <v>179</v>
      </c>
      <c r="E546" s="1548"/>
    </row>
    <row r="547" spans="1:5" ht="18.75">
      <c r="A547" s="1542" t="s">
        <v>1457</v>
      </c>
      <c r="B547" s="1565" t="s">
        <v>1778</v>
      </c>
      <c r="C547" s="1547" t="s">
        <v>179</v>
      </c>
      <c r="E547" s="1548"/>
    </row>
    <row r="548" spans="1:5" ht="18.75">
      <c r="A548" s="1542" t="s">
        <v>1458</v>
      </c>
      <c r="B548" s="1565" t="s">
        <v>1779</v>
      </c>
      <c r="C548" s="1547" t="s">
        <v>179</v>
      </c>
      <c r="E548" s="1548"/>
    </row>
    <row r="549" spans="1:5" ht="18.75">
      <c r="A549" s="1542" t="s">
        <v>1459</v>
      </c>
      <c r="B549" s="1565" t="s">
        <v>1780</v>
      </c>
      <c r="C549" s="1547" t="s">
        <v>179</v>
      </c>
      <c r="E549" s="1548"/>
    </row>
    <row r="550" spans="1:5" ht="19.5">
      <c r="A550" s="1542" t="s">
        <v>1460</v>
      </c>
      <c r="B550" s="1566" t="s">
        <v>1781</v>
      </c>
      <c r="C550" s="1547" t="s">
        <v>179</v>
      </c>
      <c r="E550" s="1548"/>
    </row>
    <row r="551" spans="1:5" ht="18.75">
      <c r="A551" s="1542" t="s">
        <v>1461</v>
      </c>
      <c r="B551" s="1565" t="s">
        <v>1782</v>
      </c>
      <c r="C551" s="1547" t="s">
        <v>179</v>
      </c>
      <c r="E551" s="1548"/>
    </row>
    <row r="552" spans="1:5" ht="19.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.75">
      <c r="A553" s="1542" t="s">
        <v>1463</v>
      </c>
      <c r="B553" s="1564" t="s">
        <v>1784</v>
      </c>
      <c r="C553" s="1547" t="s">
        <v>179</v>
      </c>
      <c r="E553" s="1548"/>
    </row>
    <row r="554" spans="1:5" ht="18.75">
      <c r="A554" s="1542" t="s">
        <v>1464</v>
      </c>
      <c r="B554" s="1565" t="s">
        <v>1785</v>
      </c>
      <c r="C554" s="1547" t="s">
        <v>179</v>
      </c>
      <c r="E554" s="1548"/>
    </row>
    <row r="555" spans="1:5" ht="18.75">
      <c r="A555" s="1542" t="s">
        <v>1465</v>
      </c>
      <c r="B555" s="1565" t="s">
        <v>1786</v>
      </c>
      <c r="C555" s="1547" t="s">
        <v>179</v>
      </c>
      <c r="E555" s="1548"/>
    </row>
    <row r="556" spans="1:5" ht="18.75">
      <c r="A556" s="1542" t="s">
        <v>1466</v>
      </c>
      <c r="B556" s="1565" t="s">
        <v>1787</v>
      </c>
      <c r="C556" s="1547" t="s">
        <v>179</v>
      </c>
      <c r="E556" s="1548"/>
    </row>
    <row r="557" spans="1:5" ht="18.75">
      <c r="A557" s="1542" t="s">
        <v>1467</v>
      </c>
      <c r="B557" s="1565" t="s">
        <v>1788</v>
      </c>
      <c r="C557" s="1547" t="s">
        <v>179</v>
      </c>
      <c r="E557" s="1548"/>
    </row>
    <row r="558" spans="1:5" ht="19.5">
      <c r="A558" s="1542" t="s">
        <v>1468</v>
      </c>
      <c r="B558" s="1566" t="s">
        <v>1789</v>
      </c>
      <c r="C558" s="1547" t="s">
        <v>179</v>
      </c>
      <c r="E558" s="1548"/>
    </row>
    <row r="559" spans="1:5" ht="18.75">
      <c r="A559" s="1542" t="s">
        <v>1469</v>
      </c>
      <c r="B559" s="1565" t="s">
        <v>1790</v>
      </c>
      <c r="C559" s="1547" t="s">
        <v>179</v>
      </c>
      <c r="E559" s="1548"/>
    </row>
    <row r="560" spans="1:5" ht="18.75">
      <c r="A560" s="1542" t="s">
        <v>1470</v>
      </c>
      <c r="B560" s="1565" t="s">
        <v>1791</v>
      </c>
      <c r="C560" s="1547" t="s">
        <v>179</v>
      </c>
      <c r="E560" s="1548"/>
    </row>
    <row r="561" spans="1:5" ht="18.75">
      <c r="A561" s="1542" t="s">
        <v>1471</v>
      </c>
      <c r="B561" s="1565" t="s">
        <v>1792</v>
      </c>
      <c r="C561" s="1547" t="s">
        <v>179</v>
      </c>
      <c r="E561" s="1548"/>
    </row>
    <row r="562" spans="1:5" ht="18.75">
      <c r="A562" s="1542" t="s">
        <v>1472</v>
      </c>
      <c r="B562" s="1565" t="s">
        <v>1793</v>
      </c>
      <c r="C562" s="1547" t="s">
        <v>179</v>
      </c>
      <c r="E562" s="1548"/>
    </row>
    <row r="563" spans="1:5" ht="18.75">
      <c r="A563" s="1542" t="s">
        <v>1473</v>
      </c>
      <c r="B563" s="1570" t="s">
        <v>1794</v>
      </c>
      <c r="C563" s="1547" t="s">
        <v>179</v>
      </c>
      <c r="E563" s="1548"/>
    </row>
    <row r="564" spans="1:5" ht="19.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.75">
      <c r="A565" s="1542" t="s">
        <v>1475</v>
      </c>
      <c r="B565" s="1564" t="s">
        <v>1796</v>
      </c>
      <c r="C565" s="1547" t="s">
        <v>179</v>
      </c>
      <c r="E565" s="1548"/>
    </row>
    <row r="566" spans="1:5" ht="18.75">
      <c r="A566" s="1542" t="s">
        <v>1476</v>
      </c>
      <c r="B566" s="1565" t="s">
        <v>1797</v>
      </c>
      <c r="C566" s="1547" t="s">
        <v>179</v>
      </c>
      <c r="E566" s="1548"/>
    </row>
    <row r="567" spans="1:5" ht="18.75">
      <c r="A567" s="1542" t="s">
        <v>1477</v>
      </c>
      <c r="B567" s="1565" t="s">
        <v>1798</v>
      </c>
      <c r="C567" s="1547" t="s">
        <v>179</v>
      </c>
      <c r="E567" s="1548"/>
    </row>
    <row r="568" spans="1:5" ht="19.5">
      <c r="A568" s="1542" t="s">
        <v>1478</v>
      </c>
      <c r="B568" s="1566" t="s">
        <v>1799</v>
      </c>
      <c r="C568" s="1547" t="s">
        <v>179</v>
      </c>
      <c r="E568" s="1548"/>
    </row>
    <row r="569" spans="1:5" ht="18.75">
      <c r="A569" s="1542" t="s">
        <v>1479</v>
      </c>
      <c r="B569" s="1565" t="s">
        <v>1800</v>
      </c>
      <c r="C569" s="1547" t="s">
        <v>179</v>
      </c>
      <c r="E569" s="1548"/>
    </row>
    <row r="570" spans="1:5" ht="19.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.75">
      <c r="A571" s="1542" t="s">
        <v>1481</v>
      </c>
      <c r="B571" s="1571" t="s">
        <v>1802</v>
      </c>
      <c r="C571" s="1547" t="s">
        <v>179</v>
      </c>
      <c r="E571" s="1548"/>
    </row>
    <row r="572" spans="1:5" ht="18.75">
      <c r="A572" s="1542" t="s">
        <v>1482</v>
      </c>
      <c r="B572" s="1565" t="s">
        <v>1803</v>
      </c>
      <c r="C572" s="1547" t="s">
        <v>179</v>
      </c>
      <c r="E572" s="1548"/>
    </row>
    <row r="573" spans="1:5" ht="18.75">
      <c r="A573" s="1542" t="s">
        <v>1483</v>
      </c>
      <c r="B573" s="1565" t="s">
        <v>1804</v>
      </c>
      <c r="C573" s="1547" t="s">
        <v>179</v>
      </c>
      <c r="E573" s="1548"/>
    </row>
    <row r="574" spans="1:5" ht="18.75">
      <c r="A574" s="1542" t="s">
        <v>1484</v>
      </c>
      <c r="B574" s="1565" t="s">
        <v>1805</v>
      </c>
      <c r="C574" s="1547" t="s">
        <v>179</v>
      </c>
      <c r="E574" s="1548"/>
    </row>
    <row r="575" spans="1:5" ht="18.75">
      <c r="A575" s="1542" t="s">
        <v>1485</v>
      </c>
      <c r="B575" s="1565" t="s">
        <v>1806</v>
      </c>
      <c r="C575" s="1547" t="s">
        <v>179</v>
      </c>
      <c r="E575" s="1548"/>
    </row>
    <row r="576" spans="1:5" ht="18.75">
      <c r="A576" s="1542" t="s">
        <v>1486</v>
      </c>
      <c r="B576" s="1565" t="s">
        <v>1807</v>
      </c>
      <c r="C576" s="1547" t="s">
        <v>179</v>
      </c>
      <c r="E576" s="1548"/>
    </row>
    <row r="577" spans="1:5" ht="18.75">
      <c r="A577" s="1542" t="s">
        <v>1487</v>
      </c>
      <c r="B577" s="1565" t="s">
        <v>1808</v>
      </c>
      <c r="C577" s="1547" t="s">
        <v>179</v>
      </c>
      <c r="E577" s="1548"/>
    </row>
    <row r="578" spans="1:5" ht="19.5">
      <c r="A578" s="1542" t="s">
        <v>1488</v>
      </c>
      <c r="B578" s="1566" t="s">
        <v>1809</v>
      </c>
      <c r="C578" s="1547" t="s">
        <v>179</v>
      </c>
      <c r="E578" s="1548"/>
    </row>
    <row r="579" spans="1:5" ht="18.75">
      <c r="A579" s="1542" t="s">
        <v>1489</v>
      </c>
      <c r="B579" s="1565" t="s">
        <v>1810</v>
      </c>
      <c r="C579" s="1547" t="s">
        <v>179</v>
      </c>
      <c r="E579" s="1548"/>
    </row>
    <row r="580" spans="1:5" ht="18.75">
      <c r="A580" s="1542" t="s">
        <v>1490</v>
      </c>
      <c r="B580" s="1565" t="s">
        <v>1811</v>
      </c>
      <c r="C580" s="1547" t="s">
        <v>179</v>
      </c>
      <c r="E580" s="1548"/>
    </row>
    <row r="581" spans="1:5" ht="19.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.75">
      <c r="A582" s="1542" t="s">
        <v>1492</v>
      </c>
      <c r="B582" s="1571" t="s">
        <v>1813</v>
      </c>
      <c r="C582" s="1547" t="s">
        <v>179</v>
      </c>
      <c r="E582" s="1548"/>
    </row>
    <row r="583" spans="1:5" ht="18.75">
      <c r="A583" s="1542" t="s">
        <v>1493</v>
      </c>
      <c r="B583" s="1565" t="s">
        <v>1814</v>
      </c>
      <c r="C583" s="1547" t="s">
        <v>179</v>
      </c>
      <c r="E583" s="1548"/>
    </row>
    <row r="584" spans="1:5" ht="18.75">
      <c r="A584" s="1542" t="s">
        <v>1494</v>
      </c>
      <c r="B584" s="1565" t="s">
        <v>1815</v>
      </c>
      <c r="C584" s="1547" t="s">
        <v>179</v>
      </c>
      <c r="E584" s="1548"/>
    </row>
    <row r="585" spans="1:5" ht="18.75">
      <c r="A585" s="1542" t="s">
        <v>1495</v>
      </c>
      <c r="B585" s="1565" t="s">
        <v>1816</v>
      </c>
      <c r="C585" s="1547" t="s">
        <v>179</v>
      </c>
      <c r="E585" s="1548"/>
    </row>
    <row r="586" spans="1:5" ht="18.75">
      <c r="A586" s="1542" t="s">
        <v>1496</v>
      </c>
      <c r="B586" s="1565" t="s">
        <v>1817</v>
      </c>
      <c r="C586" s="1547" t="s">
        <v>179</v>
      </c>
      <c r="E586" s="1548"/>
    </row>
    <row r="587" spans="1:5" ht="18.75">
      <c r="A587" s="1542" t="s">
        <v>1497</v>
      </c>
      <c r="B587" s="1565" t="s">
        <v>1818</v>
      </c>
      <c r="C587" s="1547" t="s">
        <v>179</v>
      </c>
      <c r="E587" s="1548"/>
    </row>
    <row r="588" spans="1:5" ht="18.75">
      <c r="A588" s="1542" t="s">
        <v>1498</v>
      </c>
      <c r="B588" s="1565" t="s">
        <v>1819</v>
      </c>
      <c r="C588" s="1547" t="s">
        <v>179</v>
      </c>
      <c r="E588" s="1548"/>
    </row>
    <row r="589" spans="1:5" ht="18.75">
      <c r="A589" s="1542" t="s">
        <v>1499</v>
      </c>
      <c r="B589" s="1565" t="s">
        <v>1820</v>
      </c>
      <c r="C589" s="1547" t="s">
        <v>179</v>
      </c>
      <c r="E589" s="1548"/>
    </row>
    <row r="590" spans="1:5" ht="19.5">
      <c r="A590" s="1542" t="s">
        <v>1500</v>
      </c>
      <c r="B590" s="1566" t="s">
        <v>1821</v>
      </c>
      <c r="C590" s="1547" t="s">
        <v>179</v>
      </c>
      <c r="E590" s="1548"/>
    </row>
    <row r="591" spans="1:5" ht="18.75">
      <c r="A591" s="1542" t="s">
        <v>1501</v>
      </c>
      <c r="B591" s="1565" t="s">
        <v>1822</v>
      </c>
      <c r="C591" s="1547" t="s">
        <v>179</v>
      </c>
      <c r="E591" s="1548"/>
    </row>
    <row r="592" spans="1:5" ht="18.75">
      <c r="A592" s="1542" t="s">
        <v>1502</v>
      </c>
      <c r="B592" s="1565" t="s">
        <v>1823</v>
      </c>
      <c r="C592" s="1547" t="s">
        <v>179</v>
      </c>
      <c r="E592" s="1548"/>
    </row>
    <row r="593" spans="1:5" ht="18.75">
      <c r="A593" s="1542" t="s">
        <v>1503</v>
      </c>
      <c r="B593" s="1565" t="s">
        <v>1824</v>
      </c>
      <c r="C593" s="1547" t="s">
        <v>179</v>
      </c>
      <c r="E593" s="1548"/>
    </row>
    <row r="594" spans="1:5" ht="18.75">
      <c r="A594" s="1542" t="s">
        <v>1504</v>
      </c>
      <c r="B594" s="1565" t="s">
        <v>1825</v>
      </c>
      <c r="C594" s="1547" t="s">
        <v>179</v>
      </c>
      <c r="E594" s="1548"/>
    </row>
    <row r="595" spans="1:5" ht="18.75">
      <c r="A595" s="1542" t="s">
        <v>1505</v>
      </c>
      <c r="B595" s="1565" t="s">
        <v>1826</v>
      </c>
      <c r="C595" s="1547" t="s">
        <v>179</v>
      </c>
      <c r="E595" s="1548"/>
    </row>
    <row r="596" spans="1:5" ht="18.75">
      <c r="A596" s="1542" t="s">
        <v>1506</v>
      </c>
      <c r="B596" s="1565" t="s">
        <v>1827</v>
      </c>
      <c r="C596" s="1547" t="s">
        <v>179</v>
      </c>
      <c r="E596" s="1548"/>
    </row>
    <row r="597" spans="1:5" ht="18.75">
      <c r="A597" s="1542" t="s">
        <v>1507</v>
      </c>
      <c r="B597" s="1565" t="s">
        <v>1828</v>
      </c>
      <c r="C597" s="1547" t="s">
        <v>179</v>
      </c>
      <c r="E597" s="1548"/>
    </row>
    <row r="598" spans="1:5" ht="18.75">
      <c r="A598" s="1542" t="s">
        <v>1508</v>
      </c>
      <c r="B598" s="1565" t="s">
        <v>1829</v>
      </c>
      <c r="C598" s="1547" t="s">
        <v>179</v>
      </c>
      <c r="E598" s="1548"/>
    </row>
    <row r="599" spans="1:5" ht="19.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.75">
      <c r="A600" s="1542" t="s">
        <v>1510</v>
      </c>
      <c r="B600" s="1564" t="s">
        <v>1831</v>
      </c>
      <c r="C600" s="1547" t="s">
        <v>179</v>
      </c>
      <c r="E600" s="1548"/>
    </row>
    <row r="601" spans="1:5" ht="18.75">
      <c r="A601" s="1542" t="s">
        <v>1511</v>
      </c>
      <c r="B601" s="1565" t="s">
        <v>1832</v>
      </c>
      <c r="C601" s="1547" t="s">
        <v>179</v>
      </c>
      <c r="E601" s="1548"/>
    </row>
    <row r="602" spans="1:5" ht="18.75">
      <c r="A602" s="1542" t="s">
        <v>1512</v>
      </c>
      <c r="B602" s="1565" t="s">
        <v>1833</v>
      </c>
      <c r="C602" s="1547" t="s">
        <v>179</v>
      </c>
      <c r="E602" s="1548"/>
    </row>
    <row r="603" spans="1:5" ht="18.75">
      <c r="A603" s="1542" t="s">
        <v>1513</v>
      </c>
      <c r="B603" s="1565" t="s">
        <v>1834</v>
      </c>
      <c r="C603" s="1547" t="s">
        <v>179</v>
      </c>
      <c r="E603" s="1548"/>
    </row>
    <row r="604" spans="1:5" ht="19.5">
      <c r="A604" s="1542" t="s">
        <v>1514</v>
      </c>
      <c r="B604" s="1566" t="s">
        <v>1835</v>
      </c>
      <c r="C604" s="1547" t="s">
        <v>179</v>
      </c>
      <c r="E604" s="1548"/>
    </row>
    <row r="605" spans="1:5" ht="18.75">
      <c r="A605" s="1542" t="s">
        <v>1515</v>
      </c>
      <c r="B605" s="1565" t="s">
        <v>1836</v>
      </c>
      <c r="C605" s="1547" t="s">
        <v>179</v>
      </c>
      <c r="E605" s="1548"/>
    </row>
    <row r="606" spans="1:5" ht="19.5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.75">
      <c r="A607" s="1542" t="s">
        <v>1517</v>
      </c>
      <c r="B607" s="1564" t="s">
        <v>1838</v>
      </c>
      <c r="C607" s="1547" t="s">
        <v>179</v>
      </c>
      <c r="E607" s="1548"/>
    </row>
    <row r="608" spans="1:5" ht="18.75">
      <c r="A608" s="1542" t="s">
        <v>1518</v>
      </c>
      <c r="B608" s="1565" t="s">
        <v>1697</v>
      </c>
      <c r="C608" s="1547" t="s">
        <v>179</v>
      </c>
      <c r="E608" s="1548"/>
    </row>
    <row r="609" spans="1:5" ht="18.75">
      <c r="A609" s="1542" t="s">
        <v>1519</v>
      </c>
      <c r="B609" s="1565" t="s">
        <v>1839</v>
      </c>
      <c r="C609" s="1547" t="s">
        <v>179</v>
      </c>
      <c r="E609" s="1548"/>
    </row>
    <row r="610" spans="1:5" ht="18.75">
      <c r="A610" s="1542" t="s">
        <v>1520</v>
      </c>
      <c r="B610" s="1565" t="s">
        <v>1840</v>
      </c>
      <c r="C610" s="1547" t="s">
        <v>179</v>
      </c>
      <c r="E610" s="1548"/>
    </row>
    <row r="611" spans="1:5" ht="18.75">
      <c r="A611" s="1542" t="s">
        <v>1521</v>
      </c>
      <c r="B611" s="1565" t="s">
        <v>1841</v>
      </c>
      <c r="C611" s="1547" t="s">
        <v>179</v>
      </c>
      <c r="E611" s="1548"/>
    </row>
    <row r="612" spans="1:5" ht="19.5">
      <c r="A612" s="1542" t="s">
        <v>1522</v>
      </c>
      <c r="B612" s="1566" t="s">
        <v>1842</v>
      </c>
      <c r="C612" s="1547" t="s">
        <v>179</v>
      </c>
      <c r="E612" s="1548"/>
    </row>
    <row r="613" spans="1:5" ht="18.75">
      <c r="A613" s="1542" t="s">
        <v>1523</v>
      </c>
      <c r="B613" s="1565" t="s">
        <v>1843</v>
      </c>
      <c r="C613" s="1547" t="s">
        <v>179</v>
      </c>
      <c r="E613" s="1548"/>
    </row>
    <row r="614" spans="1:5" ht="19.5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.75">
      <c r="A615" s="1542" t="s">
        <v>1525</v>
      </c>
      <c r="B615" s="1564" t="s">
        <v>1845</v>
      </c>
      <c r="C615" s="1547" t="s">
        <v>179</v>
      </c>
      <c r="E615" s="1548"/>
    </row>
    <row r="616" spans="1:5" ht="18.75">
      <c r="A616" s="1542" t="s">
        <v>1526</v>
      </c>
      <c r="B616" s="1565" t="s">
        <v>1846</v>
      </c>
      <c r="C616" s="1547" t="s">
        <v>179</v>
      </c>
      <c r="E616" s="1548"/>
    </row>
    <row r="617" spans="1:5" ht="18.75">
      <c r="A617" s="1542" t="s">
        <v>1527</v>
      </c>
      <c r="B617" s="1565" t="s">
        <v>1847</v>
      </c>
      <c r="C617" s="1547" t="s">
        <v>179</v>
      </c>
      <c r="E617" s="1548"/>
    </row>
    <row r="618" spans="1:5" ht="18.75">
      <c r="A618" s="1542" t="s">
        <v>1528</v>
      </c>
      <c r="B618" s="1565" t="s">
        <v>1848</v>
      </c>
      <c r="C618" s="1547" t="s">
        <v>179</v>
      </c>
      <c r="E618" s="1548"/>
    </row>
    <row r="619" spans="1:5" ht="19.5">
      <c r="A619" s="1542" t="s">
        <v>1529</v>
      </c>
      <c r="B619" s="1566" t="s">
        <v>1849</v>
      </c>
      <c r="C619" s="1547" t="s">
        <v>179</v>
      </c>
      <c r="E619" s="1548"/>
    </row>
    <row r="620" spans="1:5" ht="18.75">
      <c r="A620" s="1542" t="s">
        <v>1530</v>
      </c>
      <c r="B620" s="1565" t="s">
        <v>1850</v>
      </c>
      <c r="C620" s="1547" t="s">
        <v>179</v>
      </c>
      <c r="E620" s="1548"/>
    </row>
    <row r="621" spans="1:5" ht="19.5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.75">
      <c r="A622" s="1542" t="s">
        <v>1532</v>
      </c>
      <c r="B622" s="1564" t="s">
        <v>1852</v>
      </c>
      <c r="C622" s="1547" t="s">
        <v>179</v>
      </c>
      <c r="E622" s="1548"/>
    </row>
    <row r="623" spans="1:5" ht="18.75">
      <c r="A623" s="1542" t="s">
        <v>1533</v>
      </c>
      <c r="B623" s="1565" t="s">
        <v>1853</v>
      </c>
      <c r="C623" s="1547" t="s">
        <v>179</v>
      </c>
      <c r="E623" s="1548"/>
    </row>
    <row r="624" spans="1:5" ht="19.5">
      <c r="A624" s="1542" t="s">
        <v>1534</v>
      </c>
      <c r="B624" s="1566" t="s">
        <v>1854</v>
      </c>
      <c r="C624" s="1547" t="s">
        <v>179</v>
      </c>
      <c r="E624" s="1548"/>
    </row>
    <row r="625" spans="1:5" ht="19.5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.75">
      <c r="A626" s="1542" t="s">
        <v>1536</v>
      </c>
      <c r="B626" s="1564" t="s">
        <v>1856</v>
      </c>
      <c r="C626" s="1547" t="s">
        <v>179</v>
      </c>
      <c r="E626" s="1548"/>
    </row>
    <row r="627" spans="1:5" ht="18.75">
      <c r="A627" s="1542" t="s">
        <v>1537</v>
      </c>
      <c r="B627" s="1565" t="s">
        <v>1857</v>
      </c>
      <c r="C627" s="1547" t="s">
        <v>179</v>
      </c>
      <c r="E627" s="1548"/>
    </row>
    <row r="628" spans="1:5" ht="18.75">
      <c r="A628" s="1542" t="s">
        <v>1538</v>
      </c>
      <c r="B628" s="1565" t="s">
        <v>1858</v>
      </c>
      <c r="C628" s="1547" t="s">
        <v>179</v>
      </c>
      <c r="E628" s="1548"/>
    </row>
    <row r="629" spans="1:5" ht="18.75">
      <c r="A629" s="1542" t="s">
        <v>1539</v>
      </c>
      <c r="B629" s="1565" t="s">
        <v>1859</v>
      </c>
      <c r="C629" s="1547" t="s">
        <v>179</v>
      </c>
      <c r="E629" s="1548"/>
    </row>
    <row r="630" spans="1:5" ht="18.75">
      <c r="A630" s="1542" t="s">
        <v>1540</v>
      </c>
      <c r="B630" s="1565" t="s">
        <v>1860</v>
      </c>
      <c r="C630" s="1547" t="s">
        <v>179</v>
      </c>
      <c r="E630" s="1548"/>
    </row>
    <row r="631" spans="1:5" ht="18.75">
      <c r="A631" s="1542" t="s">
        <v>1541</v>
      </c>
      <c r="B631" s="1565" t="s">
        <v>1861</v>
      </c>
      <c r="C631" s="1547" t="s">
        <v>179</v>
      </c>
      <c r="E631" s="1548"/>
    </row>
    <row r="632" spans="1:5" ht="18.75">
      <c r="A632" s="1542" t="s">
        <v>1542</v>
      </c>
      <c r="B632" s="1565" t="s">
        <v>1862</v>
      </c>
      <c r="C632" s="1547" t="s">
        <v>179</v>
      </c>
      <c r="E632" s="1548"/>
    </row>
    <row r="633" spans="1:5" ht="18.75">
      <c r="A633" s="1542" t="s">
        <v>1543</v>
      </c>
      <c r="B633" s="1565" t="s">
        <v>1863</v>
      </c>
      <c r="C633" s="1547" t="s">
        <v>179</v>
      </c>
      <c r="E633" s="1548"/>
    </row>
    <row r="634" spans="1:5" ht="19.5">
      <c r="A634" s="1542" t="s">
        <v>1544</v>
      </c>
      <c r="B634" s="1566" t="s">
        <v>1864</v>
      </c>
      <c r="C634" s="1547" t="s">
        <v>179</v>
      </c>
      <c r="E634" s="1548"/>
    </row>
    <row r="635" spans="1:5" ht="19.5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.75">
      <c r="A636" s="1542" t="s">
        <v>1546</v>
      </c>
      <c r="B636" s="1564" t="s">
        <v>314</v>
      </c>
      <c r="C636" s="1547" t="s">
        <v>179</v>
      </c>
      <c r="E636" s="1548"/>
    </row>
    <row r="637" spans="1:5" ht="18.75">
      <c r="A637" s="1542" t="s">
        <v>1547</v>
      </c>
      <c r="B637" s="1565" t="s">
        <v>315</v>
      </c>
      <c r="C637" s="1547" t="s">
        <v>179</v>
      </c>
      <c r="E637" s="1548"/>
    </row>
    <row r="638" spans="1:5" ht="18.75">
      <c r="A638" s="1542" t="s">
        <v>1548</v>
      </c>
      <c r="B638" s="1565" t="s">
        <v>316</v>
      </c>
      <c r="C638" s="1547" t="s">
        <v>179</v>
      </c>
      <c r="E638" s="1548"/>
    </row>
    <row r="639" spans="1:5" ht="18.75">
      <c r="A639" s="1542" t="s">
        <v>1549</v>
      </c>
      <c r="B639" s="1565" t="s">
        <v>317</v>
      </c>
      <c r="C639" s="1547" t="s">
        <v>179</v>
      </c>
      <c r="E639" s="1548"/>
    </row>
    <row r="640" spans="1:5" ht="18.75">
      <c r="A640" s="1542" t="s">
        <v>1550</v>
      </c>
      <c r="B640" s="1565" t="s">
        <v>318</v>
      </c>
      <c r="C640" s="1547" t="s">
        <v>179</v>
      </c>
      <c r="E640" s="1548"/>
    </row>
    <row r="641" spans="1:5" ht="18.75">
      <c r="A641" s="1542" t="s">
        <v>1551</v>
      </c>
      <c r="B641" s="1565" t="s">
        <v>319</v>
      </c>
      <c r="C641" s="1547" t="s">
        <v>179</v>
      </c>
      <c r="E641" s="1548"/>
    </row>
    <row r="642" spans="1:5" ht="18.75">
      <c r="A642" s="1542" t="s">
        <v>1552</v>
      </c>
      <c r="B642" s="1565" t="s">
        <v>320</v>
      </c>
      <c r="C642" s="1547" t="s">
        <v>179</v>
      </c>
      <c r="E642" s="1548"/>
    </row>
    <row r="643" spans="1:5" ht="18.75">
      <c r="A643" s="1542" t="s">
        <v>1553</v>
      </c>
      <c r="B643" s="1565" t="s">
        <v>321</v>
      </c>
      <c r="C643" s="1547" t="s">
        <v>179</v>
      </c>
      <c r="E643" s="1548"/>
    </row>
    <row r="644" spans="1:5" ht="18.75">
      <c r="A644" s="1542" t="s">
        <v>1554</v>
      </c>
      <c r="B644" s="1565" t="s">
        <v>741</v>
      </c>
      <c r="C644" s="1547" t="s">
        <v>179</v>
      </c>
      <c r="E644" s="1548"/>
    </row>
    <row r="645" spans="1:5" ht="18.75">
      <c r="A645" s="1542" t="s">
        <v>1555</v>
      </c>
      <c r="B645" s="1565" t="s">
        <v>742</v>
      </c>
      <c r="C645" s="1547" t="s">
        <v>179</v>
      </c>
      <c r="E645" s="1548"/>
    </row>
    <row r="646" spans="1:5" ht="18.75">
      <c r="A646" s="1542" t="s">
        <v>1556</v>
      </c>
      <c r="B646" s="1565" t="s">
        <v>743</v>
      </c>
      <c r="C646" s="1547" t="s">
        <v>179</v>
      </c>
      <c r="E646" s="1548"/>
    </row>
    <row r="647" spans="1:5" ht="18.75">
      <c r="A647" s="1542" t="s">
        <v>1557</v>
      </c>
      <c r="B647" s="1565" t="s">
        <v>744</v>
      </c>
      <c r="C647" s="1547" t="s">
        <v>179</v>
      </c>
      <c r="E647" s="1548"/>
    </row>
    <row r="648" spans="1:5" ht="18.75">
      <c r="A648" s="1542" t="s">
        <v>1558</v>
      </c>
      <c r="B648" s="1565" t="s">
        <v>745</v>
      </c>
      <c r="C648" s="1547" t="s">
        <v>179</v>
      </c>
      <c r="E648" s="1548"/>
    </row>
    <row r="649" spans="1:5" ht="18.75">
      <c r="A649" s="1542" t="s">
        <v>1559</v>
      </c>
      <c r="B649" s="1565" t="s">
        <v>746</v>
      </c>
      <c r="C649" s="1547" t="s">
        <v>179</v>
      </c>
      <c r="E649" s="1548"/>
    </row>
    <row r="650" spans="1:5" ht="18.75">
      <c r="A650" s="1542" t="s">
        <v>1560</v>
      </c>
      <c r="B650" s="1565" t="s">
        <v>747</v>
      </c>
      <c r="C650" s="1547" t="s">
        <v>179</v>
      </c>
      <c r="E650" s="1548"/>
    </row>
    <row r="651" spans="1:5" ht="18.75">
      <c r="A651" s="1542" t="s">
        <v>1561</v>
      </c>
      <c r="B651" s="1565" t="s">
        <v>748</v>
      </c>
      <c r="C651" s="1547" t="s">
        <v>179</v>
      </c>
      <c r="E651" s="1548"/>
    </row>
    <row r="652" spans="1:5" ht="18.75">
      <c r="A652" s="1542" t="s">
        <v>1562</v>
      </c>
      <c r="B652" s="1565" t="s">
        <v>749</v>
      </c>
      <c r="C652" s="1547" t="s">
        <v>179</v>
      </c>
      <c r="E652" s="1548"/>
    </row>
    <row r="653" spans="1:5" ht="18.75">
      <c r="A653" s="1542" t="s">
        <v>1563</v>
      </c>
      <c r="B653" s="1565" t="s">
        <v>750</v>
      </c>
      <c r="C653" s="1547" t="s">
        <v>179</v>
      </c>
      <c r="E653" s="1548"/>
    </row>
    <row r="654" spans="1:5" ht="18.75">
      <c r="A654" s="1542" t="s">
        <v>1564</v>
      </c>
      <c r="B654" s="1565" t="s">
        <v>751</v>
      </c>
      <c r="C654" s="1547" t="s">
        <v>179</v>
      </c>
      <c r="E654" s="1548"/>
    </row>
    <row r="655" spans="1:5" ht="18.75">
      <c r="A655" s="1542" t="s">
        <v>1565</v>
      </c>
      <c r="B655" s="1565" t="s">
        <v>752</v>
      </c>
      <c r="C655" s="1547" t="s">
        <v>179</v>
      </c>
      <c r="E655" s="1548"/>
    </row>
    <row r="656" spans="1:5" ht="18.75">
      <c r="A656" s="1542" t="s">
        <v>1566</v>
      </c>
      <c r="B656" s="1565" t="s">
        <v>753</v>
      </c>
      <c r="C656" s="1547" t="s">
        <v>179</v>
      </c>
      <c r="E656" s="1548"/>
    </row>
    <row r="657" spans="1:5" ht="18.75">
      <c r="A657" s="1542" t="s">
        <v>1567</v>
      </c>
      <c r="B657" s="1565" t="s">
        <v>754</v>
      </c>
      <c r="C657" s="1547" t="s">
        <v>179</v>
      </c>
      <c r="E657" s="1548"/>
    </row>
    <row r="658" spans="1:5" ht="18.75">
      <c r="A658" s="1542" t="s">
        <v>1568</v>
      </c>
      <c r="B658" s="1565" t="s">
        <v>755</v>
      </c>
      <c r="C658" s="1547" t="s">
        <v>179</v>
      </c>
      <c r="E658" s="1548"/>
    </row>
    <row r="659" spans="1:5" ht="18.75">
      <c r="A659" s="1542" t="s">
        <v>1569</v>
      </c>
      <c r="B659" s="1565" t="s">
        <v>756</v>
      </c>
      <c r="C659" s="1547" t="s">
        <v>179</v>
      </c>
      <c r="E659" s="1548"/>
    </row>
    <row r="660" spans="1:5" ht="20.25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.75">
      <c r="A661" s="1542" t="s">
        <v>1571</v>
      </c>
      <c r="B661" s="1564" t="s">
        <v>1866</v>
      </c>
      <c r="C661" s="1547" t="s">
        <v>179</v>
      </c>
      <c r="E661" s="1548"/>
    </row>
    <row r="662" spans="1:5" ht="18.75">
      <c r="A662" s="1542" t="s">
        <v>1572</v>
      </c>
      <c r="B662" s="1565" t="s">
        <v>1867</v>
      </c>
      <c r="C662" s="1547" t="s">
        <v>179</v>
      </c>
      <c r="E662" s="1548"/>
    </row>
    <row r="663" spans="1:5" ht="18.75">
      <c r="A663" s="1542" t="s">
        <v>1573</v>
      </c>
      <c r="B663" s="1565" t="s">
        <v>1868</v>
      </c>
      <c r="C663" s="1547" t="s">
        <v>179</v>
      </c>
      <c r="E663" s="1548"/>
    </row>
    <row r="664" spans="1:5" ht="18.75">
      <c r="A664" s="1542" t="s">
        <v>1574</v>
      </c>
      <c r="B664" s="1565" t="s">
        <v>1869</v>
      </c>
      <c r="C664" s="1547" t="s">
        <v>179</v>
      </c>
      <c r="E664" s="1548"/>
    </row>
    <row r="665" spans="1:5" ht="18.75">
      <c r="A665" s="1542" t="s">
        <v>1575</v>
      </c>
      <c r="B665" s="1565" t="s">
        <v>1870</v>
      </c>
      <c r="C665" s="1547" t="s">
        <v>179</v>
      </c>
      <c r="E665" s="1548"/>
    </row>
    <row r="666" spans="1:5" ht="18.75">
      <c r="A666" s="1542" t="s">
        <v>1576</v>
      </c>
      <c r="B666" s="1565" t="s">
        <v>1871</v>
      </c>
      <c r="C666" s="1547" t="s">
        <v>179</v>
      </c>
      <c r="E666" s="1548"/>
    </row>
    <row r="667" spans="1:5" ht="18.75">
      <c r="A667" s="1542" t="s">
        <v>1577</v>
      </c>
      <c r="B667" s="1565" t="s">
        <v>1872</v>
      </c>
      <c r="C667" s="1547" t="s">
        <v>179</v>
      </c>
      <c r="E667" s="1548"/>
    </row>
    <row r="668" spans="1:5" ht="18.75">
      <c r="A668" s="1542" t="s">
        <v>1578</v>
      </c>
      <c r="B668" s="1565" t="s">
        <v>1873</v>
      </c>
      <c r="C668" s="1547" t="s">
        <v>179</v>
      </c>
      <c r="E668" s="1548"/>
    </row>
    <row r="669" spans="1:5" ht="18.75">
      <c r="A669" s="1542" t="s">
        <v>1579</v>
      </c>
      <c r="B669" s="1565" t="s">
        <v>1874</v>
      </c>
      <c r="C669" s="1547" t="s">
        <v>179</v>
      </c>
      <c r="E669" s="1548"/>
    </row>
    <row r="670" spans="1:5" ht="18.75">
      <c r="A670" s="1542" t="s">
        <v>1580</v>
      </c>
      <c r="B670" s="1565" t="s">
        <v>1875</v>
      </c>
      <c r="C670" s="1547" t="s">
        <v>179</v>
      </c>
      <c r="E670" s="1548"/>
    </row>
    <row r="671" spans="1:5" ht="18.75">
      <c r="A671" s="1542" t="s">
        <v>1581</v>
      </c>
      <c r="B671" s="1565" t="s">
        <v>1876</v>
      </c>
      <c r="C671" s="1547" t="s">
        <v>179</v>
      </c>
      <c r="E671" s="1548"/>
    </row>
    <row r="672" spans="1:5" ht="18.75">
      <c r="A672" s="1542" t="s">
        <v>1582</v>
      </c>
      <c r="B672" s="1565" t="s">
        <v>1877</v>
      </c>
      <c r="C672" s="1547" t="s">
        <v>179</v>
      </c>
      <c r="E672" s="1548"/>
    </row>
    <row r="673" spans="1:5" ht="18.75">
      <c r="A673" s="1542" t="s">
        <v>1583</v>
      </c>
      <c r="B673" s="1565" t="s">
        <v>1878</v>
      </c>
      <c r="C673" s="1547" t="s">
        <v>179</v>
      </c>
      <c r="E673" s="1548"/>
    </row>
    <row r="674" spans="1:5" ht="18.75">
      <c r="A674" s="1542" t="s">
        <v>1584</v>
      </c>
      <c r="B674" s="1565" t="s">
        <v>1879</v>
      </c>
      <c r="C674" s="1547" t="s">
        <v>179</v>
      </c>
      <c r="E674" s="1548"/>
    </row>
    <row r="675" spans="1:5" ht="18.75">
      <c r="A675" s="1542" t="s">
        <v>1585</v>
      </c>
      <c r="B675" s="1565" t="s">
        <v>1880</v>
      </c>
      <c r="C675" s="1547" t="s">
        <v>179</v>
      </c>
      <c r="E675" s="1548"/>
    </row>
    <row r="676" spans="1:5" ht="18.75">
      <c r="A676" s="1542" t="s">
        <v>1586</v>
      </c>
      <c r="B676" s="1565" t="s">
        <v>1881</v>
      </c>
      <c r="C676" s="1547" t="s">
        <v>179</v>
      </c>
      <c r="E676" s="1548"/>
    </row>
    <row r="677" spans="1:5" ht="18.75">
      <c r="A677" s="1542" t="s">
        <v>1587</v>
      </c>
      <c r="B677" s="1565" t="s">
        <v>1882</v>
      </c>
      <c r="C677" s="1547" t="s">
        <v>179</v>
      </c>
      <c r="E677" s="1548"/>
    </row>
    <row r="678" spans="1:5" ht="18.75">
      <c r="A678" s="1542" t="s">
        <v>1588</v>
      </c>
      <c r="B678" s="1565" t="s">
        <v>1883</v>
      </c>
      <c r="C678" s="1547" t="s">
        <v>179</v>
      </c>
      <c r="E678" s="1548"/>
    </row>
    <row r="679" spans="1:5" ht="18.75">
      <c r="A679" s="1542" t="s">
        <v>1589</v>
      </c>
      <c r="B679" s="1565" t="s">
        <v>1884</v>
      </c>
      <c r="C679" s="1547" t="s">
        <v>179</v>
      </c>
      <c r="E679" s="1548"/>
    </row>
    <row r="680" spans="1:5" ht="18.75">
      <c r="A680" s="1542" t="s">
        <v>1590</v>
      </c>
      <c r="B680" s="1565" t="s">
        <v>1885</v>
      </c>
      <c r="C680" s="1547" t="s">
        <v>179</v>
      </c>
      <c r="E680" s="1548"/>
    </row>
    <row r="681" spans="1:5" ht="18.75">
      <c r="A681" s="1542" t="s">
        <v>1591</v>
      </c>
      <c r="B681" s="1565" t="s">
        <v>1886</v>
      </c>
      <c r="C681" s="1547" t="s">
        <v>179</v>
      </c>
      <c r="E681" s="1548"/>
    </row>
    <row r="682" spans="1:5" ht="19.5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.75">
      <c r="A683" s="1542" t="s">
        <v>1593</v>
      </c>
      <c r="B683" s="1564" t="s">
        <v>1888</v>
      </c>
      <c r="C683" s="1547" t="s">
        <v>179</v>
      </c>
      <c r="E683" s="1548"/>
    </row>
    <row r="684" spans="1:5" ht="18.75">
      <c r="A684" s="1542" t="s">
        <v>1594</v>
      </c>
      <c r="B684" s="1565" t="s">
        <v>1889</v>
      </c>
      <c r="C684" s="1547" t="s">
        <v>179</v>
      </c>
      <c r="E684" s="1548"/>
    </row>
    <row r="685" spans="1:5" ht="18.75">
      <c r="A685" s="1542" t="s">
        <v>1595</v>
      </c>
      <c r="B685" s="1565" t="s">
        <v>1890</v>
      </c>
      <c r="C685" s="1547" t="s">
        <v>179</v>
      </c>
      <c r="E685" s="1548"/>
    </row>
    <row r="686" spans="1:5" ht="18.75">
      <c r="A686" s="1542" t="s">
        <v>1596</v>
      </c>
      <c r="B686" s="1565" t="s">
        <v>1891</v>
      </c>
      <c r="C686" s="1547" t="s">
        <v>179</v>
      </c>
      <c r="E686" s="1548"/>
    </row>
    <row r="687" spans="1:5" ht="18.75">
      <c r="A687" s="1542" t="s">
        <v>1597</v>
      </c>
      <c r="B687" s="1565" t="s">
        <v>1892</v>
      </c>
      <c r="C687" s="1547" t="s">
        <v>179</v>
      </c>
      <c r="E687" s="1548"/>
    </row>
    <row r="688" spans="1:5" ht="18.75">
      <c r="A688" s="1542" t="s">
        <v>1598</v>
      </c>
      <c r="B688" s="1565" t="s">
        <v>1893</v>
      </c>
      <c r="C688" s="1547" t="s">
        <v>179</v>
      </c>
      <c r="E688" s="1548"/>
    </row>
    <row r="689" spans="1:3" ht="18.75">
      <c r="A689" s="1542" t="s">
        <v>1599</v>
      </c>
      <c r="B689" s="1565" t="s">
        <v>1894</v>
      </c>
      <c r="C689" s="1547" t="s">
        <v>179</v>
      </c>
    </row>
    <row r="690" spans="1:3" ht="18.75">
      <c r="A690" s="1542" t="s">
        <v>1600</v>
      </c>
      <c r="B690" s="1565" t="s">
        <v>1895</v>
      </c>
      <c r="C690" s="1547" t="s">
        <v>179</v>
      </c>
    </row>
    <row r="691" spans="1:3" ht="18.75">
      <c r="A691" s="1542" t="s">
        <v>1601</v>
      </c>
      <c r="B691" s="1565" t="s">
        <v>1896</v>
      </c>
      <c r="C691" s="1547" t="s">
        <v>179</v>
      </c>
    </row>
    <row r="692" spans="1:3" ht="19.5">
      <c r="A692" s="1542" t="s">
        <v>1602</v>
      </c>
      <c r="B692" s="1566" t="s">
        <v>1897</v>
      </c>
      <c r="C692" s="1547" t="s">
        <v>179</v>
      </c>
    </row>
    <row r="693" spans="1:3" ht="19.5" thickBot="1">
      <c r="A693" s="1542" t="s">
        <v>1603</v>
      </c>
      <c r="B693" s="1568" t="s">
        <v>1898</v>
      </c>
      <c r="C693" s="1547" t="s">
        <v>179</v>
      </c>
    </row>
    <row r="694" spans="1:3" ht="18.75">
      <c r="A694" s="1542" t="s">
        <v>1604</v>
      </c>
      <c r="B694" s="1564" t="s">
        <v>1899</v>
      </c>
      <c r="C694" s="1547" t="s">
        <v>179</v>
      </c>
    </row>
    <row r="695" spans="1:3" ht="18.75">
      <c r="A695" s="1542" t="s">
        <v>1605</v>
      </c>
      <c r="B695" s="1565" t="s">
        <v>1900</v>
      </c>
      <c r="C695" s="1547" t="s">
        <v>179</v>
      </c>
    </row>
    <row r="696" spans="1:3" ht="18.75">
      <c r="A696" s="1542" t="s">
        <v>1606</v>
      </c>
      <c r="B696" s="1565" t="s">
        <v>1901</v>
      </c>
      <c r="C696" s="1547" t="s">
        <v>179</v>
      </c>
    </row>
    <row r="697" spans="1:3" ht="18.75">
      <c r="A697" s="1542" t="s">
        <v>1607</v>
      </c>
      <c r="B697" s="1565" t="s">
        <v>1902</v>
      </c>
      <c r="C697" s="1547" t="s">
        <v>179</v>
      </c>
    </row>
    <row r="698" spans="1:3" ht="20.25" thickBot="1">
      <c r="A698" s="1542" t="s">
        <v>1608</v>
      </c>
      <c r="B698" s="1573" t="s">
        <v>1903</v>
      </c>
      <c r="C698" s="1547" t="s">
        <v>179</v>
      </c>
    </row>
    <row r="699" spans="1:3" ht="18.75">
      <c r="A699" s="1542" t="s">
        <v>1609</v>
      </c>
      <c r="B699" s="1564" t="s">
        <v>1904</v>
      </c>
      <c r="C699" s="1547" t="s">
        <v>179</v>
      </c>
    </row>
    <row r="700" spans="1:3" ht="18.75">
      <c r="A700" s="1542" t="s">
        <v>1610</v>
      </c>
      <c r="B700" s="1565" t="s">
        <v>1905</v>
      </c>
      <c r="C700" s="1547" t="s">
        <v>179</v>
      </c>
    </row>
    <row r="701" spans="1:3" ht="18.75">
      <c r="A701" s="1542" t="s">
        <v>1611</v>
      </c>
      <c r="B701" s="1565" t="s">
        <v>1906</v>
      </c>
      <c r="C701" s="1547" t="s">
        <v>179</v>
      </c>
    </row>
    <row r="702" spans="1:3" ht="18.75">
      <c r="A702" s="1542" t="s">
        <v>1612</v>
      </c>
      <c r="B702" s="1565" t="s">
        <v>1907</v>
      </c>
      <c r="C702" s="1547" t="s">
        <v>179</v>
      </c>
    </row>
    <row r="703" spans="1:3" ht="18.75">
      <c r="A703" s="1542" t="s">
        <v>1613</v>
      </c>
      <c r="B703" s="1565" t="s">
        <v>1908</v>
      </c>
      <c r="C703" s="1547" t="s">
        <v>179</v>
      </c>
    </row>
    <row r="704" spans="1:3" ht="18.75">
      <c r="A704" s="1542" t="s">
        <v>1614</v>
      </c>
      <c r="B704" s="1565" t="s">
        <v>1909</v>
      </c>
      <c r="C704" s="1547" t="s">
        <v>179</v>
      </c>
    </row>
    <row r="705" spans="1:3" ht="18.75">
      <c r="A705" s="1542" t="s">
        <v>1615</v>
      </c>
      <c r="B705" s="1565" t="s">
        <v>1910</v>
      </c>
      <c r="C705" s="1547" t="s">
        <v>179</v>
      </c>
    </row>
    <row r="706" spans="1:3" ht="18.75">
      <c r="A706" s="1542" t="s">
        <v>1616</v>
      </c>
      <c r="B706" s="1565" t="s">
        <v>1911</v>
      </c>
      <c r="C706" s="1547" t="s">
        <v>179</v>
      </c>
    </row>
    <row r="707" spans="1:3" ht="18.75">
      <c r="A707" s="1542" t="s">
        <v>1617</v>
      </c>
      <c r="B707" s="1565" t="s">
        <v>1912</v>
      </c>
      <c r="C707" s="1547" t="s">
        <v>179</v>
      </c>
    </row>
    <row r="708" spans="1:3" ht="18.75">
      <c r="A708" s="1542" t="s">
        <v>1618</v>
      </c>
      <c r="B708" s="1565" t="s">
        <v>1913</v>
      </c>
      <c r="C708" s="1547" t="s">
        <v>179</v>
      </c>
    </row>
    <row r="709" spans="1:3" ht="20.25" thickBot="1">
      <c r="A709" s="1542" t="s">
        <v>1619</v>
      </c>
      <c r="B709" s="1573" t="s">
        <v>1914</v>
      </c>
      <c r="C709" s="1547" t="s">
        <v>179</v>
      </c>
    </row>
    <row r="710" spans="1:3" ht="18.75">
      <c r="A710" s="1542" t="s">
        <v>1620</v>
      </c>
      <c r="B710" s="1564" t="s">
        <v>1915</v>
      </c>
      <c r="C710" s="1547" t="s">
        <v>179</v>
      </c>
    </row>
    <row r="711" spans="1:3" ht="18.75">
      <c r="A711" s="1542" t="s">
        <v>1621</v>
      </c>
      <c r="B711" s="1565" t="s">
        <v>1916</v>
      </c>
      <c r="C711" s="1547" t="s">
        <v>179</v>
      </c>
    </row>
    <row r="712" spans="1:3" ht="18.75">
      <c r="A712" s="1542" t="s">
        <v>1622</v>
      </c>
      <c r="B712" s="1565" t="s">
        <v>1917</v>
      </c>
      <c r="C712" s="1547" t="s">
        <v>179</v>
      </c>
    </row>
    <row r="713" spans="1:3" ht="18.75">
      <c r="A713" s="1542" t="s">
        <v>1623</v>
      </c>
      <c r="B713" s="1565" t="s">
        <v>1918</v>
      </c>
      <c r="C713" s="1547" t="s">
        <v>179</v>
      </c>
    </row>
    <row r="714" spans="1:3" ht="18.75">
      <c r="A714" s="1542" t="s">
        <v>1624</v>
      </c>
      <c r="B714" s="1565" t="s">
        <v>1919</v>
      </c>
      <c r="C714" s="1547" t="s">
        <v>179</v>
      </c>
    </row>
    <row r="715" spans="1:3" ht="18.75">
      <c r="A715" s="1542" t="s">
        <v>1625</v>
      </c>
      <c r="B715" s="1565" t="s">
        <v>1920</v>
      </c>
      <c r="C715" s="1547" t="s">
        <v>179</v>
      </c>
    </row>
    <row r="716" spans="1:3" ht="18.75">
      <c r="A716" s="1542" t="s">
        <v>1626</v>
      </c>
      <c r="B716" s="1565" t="s">
        <v>1921</v>
      </c>
      <c r="C716" s="1547" t="s">
        <v>179</v>
      </c>
    </row>
    <row r="717" spans="1:3" ht="18.75">
      <c r="A717" s="1542" t="s">
        <v>1627</v>
      </c>
      <c r="B717" s="1565" t="s">
        <v>1922</v>
      </c>
      <c r="C717" s="1547" t="s">
        <v>179</v>
      </c>
    </row>
    <row r="718" spans="1:3" ht="18.75">
      <c r="A718" s="1542" t="s">
        <v>1628</v>
      </c>
      <c r="B718" s="1565" t="s">
        <v>1923</v>
      </c>
      <c r="C718" s="1547" t="s">
        <v>179</v>
      </c>
    </row>
    <row r="719" spans="1:3" ht="20.25" thickBot="1">
      <c r="A719" s="1542" t="s">
        <v>1629</v>
      </c>
      <c r="B719" s="1573" t="s">
        <v>1924</v>
      </c>
      <c r="C719" s="1547" t="s">
        <v>179</v>
      </c>
    </row>
    <row r="720" spans="1:3" ht="18.75">
      <c r="A720" s="1542" t="s">
        <v>1630</v>
      </c>
      <c r="B720" s="1564" t="s">
        <v>1925</v>
      </c>
      <c r="C720" s="1547" t="s">
        <v>179</v>
      </c>
    </row>
    <row r="721" spans="1:3" ht="18.75">
      <c r="A721" s="1542" t="s">
        <v>1631</v>
      </c>
      <c r="B721" s="1565" t="s">
        <v>1926</v>
      </c>
      <c r="C721" s="1547" t="s">
        <v>179</v>
      </c>
    </row>
    <row r="722" spans="1:3" ht="18.75">
      <c r="A722" s="1542" t="s">
        <v>1632</v>
      </c>
      <c r="B722" s="1565" t="s">
        <v>1927</v>
      </c>
      <c r="C722" s="1547" t="s">
        <v>179</v>
      </c>
    </row>
    <row r="723" spans="1:3" ht="18.75">
      <c r="A723" s="1542" t="s">
        <v>1633</v>
      </c>
      <c r="B723" s="1565" t="s">
        <v>1928</v>
      </c>
      <c r="C723" s="1547" t="s">
        <v>179</v>
      </c>
    </row>
    <row r="724" spans="1:3" ht="20.25" thickBot="1">
      <c r="A724" s="1542" t="s">
        <v>1634</v>
      </c>
      <c r="B724" s="1573" t="s">
        <v>1929</v>
      </c>
      <c r="C724" s="1547" t="s">
        <v>179</v>
      </c>
    </row>
    <row r="725" spans="1:3" ht="19.5">
      <c r="A725" s="1574"/>
      <c r="B725" s="1575"/>
      <c r="C725" s="1547"/>
    </row>
    <row r="726" spans="1:3">
      <c r="A726" s="1576" t="s">
        <v>784</v>
      </c>
      <c r="B726" s="1577" t="s">
        <v>783</v>
      </c>
      <c r="C726" s="1578" t="s">
        <v>784</v>
      </c>
    </row>
    <row r="727" spans="1:3">
      <c r="A727" s="1579"/>
      <c r="B727" s="1580">
        <v>44227</v>
      </c>
      <c r="C727" s="1579" t="s">
        <v>1635</v>
      </c>
    </row>
    <row r="728" spans="1:3">
      <c r="A728" s="1579"/>
      <c r="B728" s="1580">
        <v>44255</v>
      </c>
      <c r="C728" s="1579" t="s">
        <v>1636</v>
      </c>
    </row>
    <row r="729" spans="1:3">
      <c r="A729" s="1579"/>
      <c r="B729" s="1580">
        <v>44286</v>
      </c>
      <c r="C729" s="1579" t="s">
        <v>1637</v>
      </c>
    </row>
    <row r="730" spans="1:3">
      <c r="A730" s="1579"/>
      <c r="B730" s="1580">
        <v>44316</v>
      </c>
      <c r="C730" s="1579" t="s">
        <v>1638</v>
      </c>
    </row>
    <row r="731" spans="1:3">
      <c r="A731" s="1579"/>
      <c r="B731" s="1580">
        <v>44347</v>
      </c>
      <c r="C731" s="1579" t="s">
        <v>1639</v>
      </c>
    </row>
    <row r="732" spans="1:3">
      <c r="A732" s="1579"/>
      <c r="B732" s="1580">
        <v>44377</v>
      </c>
      <c r="C732" s="1579" t="s">
        <v>1640</v>
      </c>
    </row>
    <row r="733" spans="1:3">
      <c r="A733" s="1579"/>
      <c r="B733" s="1580">
        <v>44408</v>
      </c>
      <c r="C733" s="1579" t="s">
        <v>1641</v>
      </c>
    </row>
    <row r="734" spans="1:3">
      <c r="A734" s="1579"/>
      <c r="B734" s="1580">
        <v>44439</v>
      </c>
      <c r="C734" s="1579" t="s">
        <v>1642</v>
      </c>
    </row>
    <row r="735" spans="1:3">
      <c r="A735" s="1579"/>
      <c r="B735" s="1580">
        <v>44469</v>
      </c>
      <c r="C735" s="1579" t="s">
        <v>1643</v>
      </c>
    </row>
    <row r="736" spans="1:3">
      <c r="A736" s="1579"/>
      <c r="B736" s="1580">
        <v>44500</v>
      </c>
      <c r="C736" s="1579" t="s">
        <v>1644</v>
      </c>
    </row>
    <row r="737" spans="1:3">
      <c r="A737" s="1579"/>
      <c r="B737" s="1580">
        <v>44530</v>
      </c>
      <c r="C737" s="1579" t="s">
        <v>1645</v>
      </c>
    </row>
    <row r="738" spans="1:3">
      <c r="A738" s="1579"/>
      <c r="B738" s="1580">
        <v>44561</v>
      </c>
      <c r="C738" s="1579" t="s">
        <v>1646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748"/>
  <sheetViews>
    <sheetView topLeftCell="W1" zoomScale="75" zoomScaleNormal="75" workbookViewId="0">
      <selection activeCell="W5" sqref="W5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699</v>
      </c>
      <c r="B1" s="61">
        <v>137</v>
      </c>
      <c r="I1" s="61"/>
    </row>
    <row r="2" spans="1:21">
      <c r="A2" s="61" t="s">
        <v>700</v>
      </c>
      <c r="B2" s="61" t="s">
        <v>1994</v>
      </c>
      <c r="I2" s="61"/>
    </row>
    <row r="3" spans="1:21">
      <c r="A3" s="61" t="s">
        <v>701</v>
      </c>
      <c r="B3" s="61" t="s">
        <v>2098</v>
      </c>
      <c r="I3" s="61"/>
    </row>
    <row r="4" spans="1:21" ht="15.75">
      <c r="A4" s="61" t="s">
        <v>702</v>
      </c>
      <c r="B4" s="61" t="s">
        <v>1995</v>
      </c>
      <c r="C4" s="66"/>
      <c r="I4" s="61"/>
    </row>
    <row r="5" spans="1:21" ht="31.5" customHeight="1">
      <c r="A5" s="61" t="s">
        <v>703</v>
      </c>
      <c r="B5" s="78"/>
      <c r="C5" s="78"/>
    </row>
    <row r="6" spans="1:21">
      <c r="A6" s="67"/>
      <c r="B6" s="68"/>
    </row>
    <row r="8" spans="1:21">
      <c r="B8" s="61" t="s">
        <v>1241</v>
      </c>
      <c r="I8" s="61"/>
    </row>
    <row r="9" spans="1:21">
      <c r="I9" s="61"/>
    </row>
    <row r="10" spans="1:21">
      <c r="I10" s="61"/>
    </row>
    <row r="11" spans="1:21" ht="18.75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193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31.5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666" spans="4:4"/>
    <row r="670" spans="4:4"/>
    <row r="671" spans="4:4"/>
    <row r="696" spans="4:4"/>
    <row r="746" spans="3:4"/>
    <row r="747" spans="3:4"/>
    <row r="748" spans="3:4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dxfId="16" priority="30" stopIfTrue="1" operator="equal">
      <formula>0</formula>
    </cfRule>
  </conditionalFormatting>
  <conditionalFormatting sqref="L21">
    <cfRule type="cellIs" dxfId="15" priority="25" stopIfTrue="1" operator="equal">
      <formula>98</formula>
    </cfRule>
    <cfRule type="cellIs" dxfId="14" priority="26" stopIfTrue="1" operator="equal">
      <formula>96</formula>
    </cfRule>
    <cfRule type="cellIs" dxfId="13" priority="27" stopIfTrue="1" operator="equal">
      <formula>42</formula>
    </cfRule>
    <cfRule type="cellIs" dxfId="3" priority="28" stopIfTrue="1" operator="equal">
      <formula>97</formula>
    </cfRule>
    <cfRule type="cellIs" dxfId="2" priority="29" stopIfTrue="1" operator="equal">
      <formula>33</formula>
    </cfRule>
  </conditionalFormatting>
  <conditionalFormatting sqref="M21">
    <cfRule type="cellIs" dxfId="12" priority="20" stopIfTrue="1" operator="equal">
      <formula>"ЧУЖДИ СРЕДСТВА"</formula>
    </cfRule>
    <cfRule type="cellIs" dxfId="11" priority="21" stopIfTrue="1" operator="equal">
      <formula>"СЕС - ДМП"</formula>
    </cfRule>
    <cfRule type="cellIs" dxfId="10" priority="22" stopIfTrue="1" operator="equal">
      <formula>"СЕС - РА"</formula>
    </cfRule>
    <cfRule type="cellIs" dxfId="1" priority="23" stopIfTrue="1" operator="equal">
      <formula>"СЕС - ДЕС"</formula>
    </cfRule>
    <cfRule type="cellIs" dxfId="0" priority="24" stopIfTrue="1" operator="equal">
      <formula>"СЕС - КСФ"</formula>
    </cfRule>
  </conditionalFormatting>
  <conditionalFormatting sqref="K145">
    <cfRule type="cellIs" dxfId="9" priority="11" stopIfTrue="1" operator="equal">
      <formula>0</formula>
    </cfRule>
  </conditionalFormatting>
  <conditionalFormatting sqref="K28">
    <cfRule type="cellIs" dxfId="8" priority="5" stopIfTrue="1" operator="notEqual">
      <formula>"ИЗБЕРЕТЕ ДЕЙНОСТ"</formula>
    </cfRule>
  </conditionalFormatting>
  <conditionalFormatting sqref="J28">
    <cfRule type="cellIs" dxfId="7" priority="4" stopIfTrue="1" operator="notEqual">
      <formula>0</formula>
    </cfRule>
  </conditionalFormatting>
  <conditionalFormatting sqref="J26">
    <cfRule type="cellIs" dxfId="6" priority="3" stopIfTrue="1" operator="notEqual">
      <formula>0</formula>
    </cfRule>
  </conditionalFormatting>
  <conditionalFormatting sqref="K27">
    <cfRule type="cellIs" dxfId="5" priority="2" stopIfTrue="1" operator="notEqual">
      <formula>0</formula>
    </cfRule>
  </conditionalFormatting>
  <conditionalFormatting sqref="K26">
    <cfRule type="cellIs" dxfId="4" priority="1" stopIfTrue="1" operator="notEqual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_x000a_" sqref="K26">
      <formula1>OP_LIST</formula1>
    </dataValidation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OP_LIST3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2022-01-19T10:15:10Z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