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1155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nm._FilterDatabase" localSheetId="2" hidden="1">OTCHET!$M$1:$M$616</definedName>
    <definedName name="DATE">list!$B$714:$B$725</definedName>
    <definedName name="DateName">list!$B$714:$C$725</definedName>
    <definedName name="EBK_DEIN">list!$B$11:$B$277</definedName>
    <definedName name="EBK_DEIN2">list!$B$11:$C$277</definedName>
    <definedName name="OP_LIST">list!$A$283:$A$306</definedName>
    <definedName name="OP_LIST2">list!$A$283:$B$306</definedName>
    <definedName name="PRBK">list!$A$423:$B$711</definedName>
    <definedName name="SMETKA">list!$A$2:$C$7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calcId="125725" fullCalcOnLoad="1"/>
  <customWorkbookViews>
    <customWorkbookView name="PPanchev - Personal View" guid="{D568CAA1-2ECB-11D7-B07A-00010309AF38}" mergeInterval="0" personalView="1" maximized="1" windowWidth="1018" windowHeight="634" activeSheetId="1"/>
  </customWorkbookViews>
</workbook>
</file>

<file path=xl/calcChain.xml><?xml version="1.0" encoding="utf-8"?>
<calcChain xmlns="http://schemas.openxmlformats.org/spreadsheetml/2006/main">
  <c r="B2" i="1"/>
  <c r="F2"/>
  <c r="G2"/>
  <c r="I2"/>
  <c r="L2"/>
  <c r="P2"/>
  <c r="Q2"/>
  <c r="T2"/>
  <c r="L4"/>
  <c r="F9" s="1"/>
  <c r="Q4"/>
  <c r="L6"/>
  <c r="L9" s="1"/>
  <c r="P6"/>
  <c r="S6"/>
  <c r="G9"/>
  <c r="J9"/>
  <c r="N9"/>
  <c r="Q9"/>
  <c r="F13"/>
  <c r="G13"/>
  <c r="L13"/>
  <c r="P13"/>
  <c r="I13" s="1"/>
  <c r="Q13"/>
  <c r="J13" s="1"/>
  <c r="F14"/>
  <c r="G14"/>
  <c r="L14"/>
  <c r="P14"/>
  <c r="I14" s="1"/>
  <c r="Q14"/>
  <c r="J14" s="1"/>
  <c r="N14" s="1"/>
  <c r="F15"/>
  <c r="G15"/>
  <c r="L15"/>
  <c r="P15"/>
  <c r="I15" s="1"/>
  <c r="Q15"/>
  <c r="J15" s="1"/>
  <c r="N15" s="1"/>
  <c r="F16"/>
  <c r="G16"/>
  <c r="L16"/>
  <c r="P16"/>
  <c r="I16" s="1"/>
  <c r="Q16"/>
  <c r="J16" s="1"/>
  <c r="N16" s="1"/>
  <c r="F17"/>
  <c r="G17"/>
  <c r="L17"/>
  <c r="P17"/>
  <c r="I17" s="1"/>
  <c r="Q17"/>
  <c r="J17" s="1"/>
  <c r="N17" s="1"/>
  <c r="F18"/>
  <c r="G18"/>
  <c r="L18"/>
  <c r="P18"/>
  <c r="I18" s="1"/>
  <c r="Q18"/>
  <c r="J18" s="1"/>
  <c r="N18" s="1"/>
  <c r="F19"/>
  <c r="G19"/>
  <c r="L19"/>
  <c r="P19"/>
  <c r="I19" s="1"/>
  <c r="Q19"/>
  <c r="J19" s="1"/>
  <c r="N19" s="1"/>
  <c r="F20"/>
  <c r="G20"/>
  <c r="L20"/>
  <c r="P20"/>
  <c r="I20" s="1"/>
  <c r="Q20"/>
  <c r="J20" s="1"/>
  <c r="N20" s="1"/>
  <c r="F21"/>
  <c r="G21"/>
  <c r="L21"/>
  <c r="P21"/>
  <c r="I21" s="1"/>
  <c r="Q21"/>
  <c r="J21" s="1"/>
  <c r="N21" s="1"/>
  <c r="F22"/>
  <c r="G22"/>
  <c r="L22"/>
  <c r="P22"/>
  <c r="I22" s="1"/>
  <c r="Q22"/>
  <c r="J22" s="1"/>
  <c r="N22" s="1"/>
  <c r="F23"/>
  <c r="G23"/>
  <c r="L23"/>
  <c r="P23"/>
  <c r="Q23"/>
  <c r="F25"/>
  <c r="G25"/>
  <c r="L25"/>
  <c r="P25"/>
  <c r="I25" s="1"/>
  <c r="Q25"/>
  <c r="J25" s="1"/>
  <c r="F26"/>
  <c r="G26"/>
  <c r="L26"/>
  <c r="P26"/>
  <c r="I26" s="1"/>
  <c r="Q26"/>
  <c r="J26" s="1"/>
  <c r="N26" s="1"/>
  <c r="F27"/>
  <c r="G27"/>
  <c r="L27"/>
  <c r="P27"/>
  <c r="I27" s="1"/>
  <c r="Q27"/>
  <c r="J27" s="1"/>
  <c r="N27" s="1"/>
  <c r="F28"/>
  <c r="G28"/>
  <c r="L28"/>
  <c r="P28"/>
  <c r="Q28"/>
  <c r="F35"/>
  <c r="G35"/>
  <c r="L35"/>
  <c r="P35"/>
  <c r="I35" s="1"/>
  <c r="Q35"/>
  <c r="J35" s="1"/>
  <c r="N35" s="1"/>
  <c r="F36"/>
  <c r="G36"/>
  <c r="L36"/>
  <c r="P36"/>
  <c r="I36" s="1"/>
  <c r="Q36"/>
  <c r="J36" s="1"/>
  <c r="N36" s="1"/>
  <c r="F37"/>
  <c r="G37"/>
  <c r="L37"/>
  <c r="P37"/>
  <c r="I37" s="1"/>
  <c r="Q37"/>
  <c r="J37" s="1"/>
  <c r="N37" s="1"/>
  <c r="F38"/>
  <c r="G38"/>
  <c r="L38"/>
  <c r="P38"/>
  <c r="I38" s="1"/>
  <c r="Q38"/>
  <c r="J38" s="1"/>
  <c r="N38" s="1"/>
  <c r="F40"/>
  <c r="G40"/>
  <c r="L40"/>
  <c r="P40"/>
  <c r="I40" s="1"/>
  <c r="Q40"/>
  <c r="J40" s="1"/>
  <c r="N40" s="1"/>
  <c r="F42"/>
  <c r="G42"/>
  <c r="L42"/>
  <c r="P42"/>
  <c r="I42" s="1"/>
  <c r="Q42"/>
  <c r="J42" s="1"/>
  <c r="F43"/>
  <c r="G43"/>
  <c r="L43"/>
  <c r="P43"/>
  <c r="I43" s="1"/>
  <c r="Q43"/>
  <c r="J43" s="1"/>
  <c r="N43" s="1"/>
  <c r="F44"/>
  <c r="G44"/>
  <c r="L44"/>
  <c r="P44"/>
  <c r="I44" s="1"/>
  <c r="Q44"/>
  <c r="J44" s="1"/>
  <c r="N44" s="1"/>
  <c r="F45"/>
  <c r="G45"/>
  <c r="L45"/>
  <c r="P45"/>
  <c r="I45" s="1"/>
  <c r="Q45"/>
  <c r="J45" s="1"/>
  <c r="N45" s="1"/>
  <c r="F46"/>
  <c r="G46"/>
  <c r="L46"/>
  <c r="P46"/>
  <c r="Q46"/>
  <c r="F48"/>
  <c r="G48"/>
  <c r="L48"/>
  <c r="P48"/>
  <c r="Q48"/>
  <c r="F51"/>
  <c r="G51"/>
  <c r="L51"/>
  <c r="F52"/>
  <c r="G52"/>
  <c r="L52"/>
  <c r="F53"/>
  <c r="G53"/>
  <c r="L53"/>
  <c r="F54"/>
  <c r="G54"/>
  <c r="L54"/>
  <c r="F55"/>
  <c r="G55"/>
  <c r="L55"/>
  <c r="F56"/>
  <c r="G56"/>
  <c r="L56"/>
  <c r="F58"/>
  <c r="G58"/>
  <c r="L58"/>
  <c r="F59"/>
  <c r="G59"/>
  <c r="L59"/>
  <c r="F60"/>
  <c r="G60"/>
  <c r="L60"/>
  <c r="F61"/>
  <c r="G61"/>
  <c r="L61"/>
  <c r="F62"/>
  <c r="G62"/>
  <c r="L62"/>
  <c r="F63"/>
  <c r="G63"/>
  <c r="L63"/>
  <c r="F65"/>
  <c r="G65"/>
  <c r="L65"/>
  <c r="F66"/>
  <c r="G66"/>
  <c r="L66"/>
  <c r="F67"/>
  <c r="G67"/>
  <c r="L67"/>
  <c r="F69"/>
  <c r="G69"/>
  <c r="L69"/>
  <c r="F70"/>
  <c r="G70"/>
  <c r="L70"/>
  <c r="F71"/>
  <c r="G71"/>
  <c r="L71"/>
  <c r="F73"/>
  <c r="G73"/>
  <c r="L73"/>
  <c r="F74"/>
  <c r="G74"/>
  <c r="L74"/>
  <c r="F75"/>
  <c r="G75"/>
  <c r="L75"/>
  <c r="F77"/>
  <c r="G77"/>
  <c r="G83" s="1"/>
  <c r="L77"/>
  <c r="F79"/>
  <c r="G79"/>
  <c r="L79"/>
  <c r="P79"/>
  <c r="I79" s="1"/>
  <c r="I81" s="1"/>
  <c r="Q79"/>
  <c r="J79" s="1"/>
  <c r="F80"/>
  <c r="G80"/>
  <c r="L80"/>
  <c r="P80"/>
  <c r="I80" s="1"/>
  <c r="Q80"/>
  <c r="J80" s="1"/>
  <c r="N80" s="1"/>
  <c r="F81"/>
  <c r="G81"/>
  <c r="L81"/>
  <c r="P81"/>
  <c r="Q81"/>
  <c r="F83"/>
  <c r="L83"/>
  <c r="F87"/>
  <c r="G87"/>
  <c r="L87"/>
  <c r="P87"/>
  <c r="I87" s="1"/>
  <c r="Q87"/>
  <c r="J87" s="1"/>
  <c r="F88"/>
  <c r="G88"/>
  <c r="L88"/>
  <c r="P88"/>
  <c r="I88" s="1"/>
  <c r="Q88"/>
  <c r="J88" s="1"/>
  <c r="N88" s="1"/>
  <c r="F89"/>
  <c r="G89"/>
  <c r="L89"/>
  <c r="P89"/>
  <c r="Q89"/>
  <c r="F91"/>
  <c r="G91"/>
  <c r="L91"/>
  <c r="P91"/>
  <c r="I91" s="1"/>
  <c r="Q91"/>
  <c r="J91" s="1"/>
  <c r="F92"/>
  <c r="G92"/>
  <c r="L92"/>
  <c r="P92"/>
  <c r="I92" s="1"/>
  <c r="Q92"/>
  <c r="J92" s="1"/>
  <c r="N92" s="1"/>
  <c r="F93"/>
  <c r="G93"/>
  <c r="L93"/>
  <c r="P93"/>
  <c r="I93" s="1"/>
  <c r="Q93"/>
  <c r="J93" s="1"/>
  <c r="N93" s="1"/>
  <c r="F94"/>
  <c r="G94"/>
  <c r="L94"/>
  <c r="P94"/>
  <c r="I94" s="1"/>
  <c r="Q94"/>
  <c r="J94" s="1"/>
  <c r="N94" s="1"/>
  <c r="F95"/>
  <c r="G95"/>
  <c r="L95"/>
  <c r="P95"/>
  <c r="Q95"/>
  <c r="F97"/>
  <c r="G97"/>
  <c r="L97"/>
  <c r="P97"/>
  <c r="I97" s="1"/>
  <c r="Q97"/>
  <c r="J97" s="1"/>
  <c r="F98"/>
  <c r="G98"/>
  <c r="L98"/>
  <c r="P98"/>
  <c r="I98" s="1"/>
  <c r="Q98"/>
  <c r="J98" s="1"/>
  <c r="N98" s="1"/>
  <c r="F99"/>
  <c r="G99"/>
  <c r="L99"/>
  <c r="P99"/>
  <c r="Q99"/>
  <c r="F101"/>
  <c r="F84" s="1"/>
  <c r="G101"/>
  <c r="G84" s="1"/>
  <c r="L101"/>
  <c r="L84" s="1"/>
  <c r="P101"/>
  <c r="P84" s="1"/>
  <c r="Q101"/>
  <c r="F104"/>
  <c r="G104"/>
  <c r="L104"/>
  <c r="P104"/>
  <c r="I104" s="1"/>
  <c r="Q104"/>
  <c r="J104" s="1"/>
  <c r="F105"/>
  <c r="G105"/>
  <c r="L105"/>
  <c r="P105"/>
  <c r="I105" s="1"/>
  <c r="Q105"/>
  <c r="J105" s="1"/>
  <c r="N105" s="1"/>
  <c r="F106"/>
  <c r="G106"/>
  <c r="L106"/>
  <c r="P106"/>
  <c r="Q106"/>
  <c r="F108"/>
  <c r="G108"/>
  <c r="L108"/>
  <c r="P108"/>
  <c r="I108" s="1"/>
  <c r="I110" s="1"/>
  <c r="Q108"/>
  <c r="J108" s="1"/>
  <c r="F109"/>
  <c r="G109"/>
  <c r="L109"/>
  <c r="P109"/>
  <c r="I109" s="1"/>
  <c r="Q109"/>
  <c r="J109" s="1"/>
  <c r="N109" s="1"/>
  <c r="F110"/>
  <c r="G110"/>
  <c r="L110"/>
  <c r="P110"/>
  <c r="Q110"/>
  <c r="F112"/>
  <c r="G112"/>
  <c r="L112"/>
  <c r="P112"/>
  <c r="I112" s="1"/>
  <c r="Q112"/>
  <c r="J112" s="1"/>
  <c r="F113"/>
  <c r="G113"/>
  <c r="L113"/>
  <c r="P113"/>
  <c r="I113" s="1"/>
  <c r="Q113"/>
  <c r="J113" s="1"/>
  <c r="N113" s="1"/>
  <c r="F114"/>
  <c r="G114"/>
  <c r="L114"/>
  <c r="P114"/>
  <c r="Q114"/>
  <c r="F116"/>
  <c r="G116"/>
  <c r="L116"/>
  <c r="P116"/>
  <c r="I116" s="1"/>
  <c r="I118" s="1"/>
  <c r="Q116"/>
  <c r="J116" s="1"/>
  <c r="F117"/>
  <c r="G117"/>
  <c r="L117"/>
  <c r="P117"/>
  <c r="I117" s="1"/>
  <c r="Q117"/>
  <c r="J117" s="1"/>
  <c r="N117" s="1"/>
  <c r="F118"/>
  <c r="G118"/>
  <c r="L118"/>
  <c r="P118"/>
  <c r="Q118"/>
  <c r="F120"/>
  <c r="G120"/>
  <c r="L120"/>
  <c r="P120"/>
  <c r="Q120"/>
  <c r="F122"/>
  <c r="G122"/>
  <c r="L122"/>
  <c r="P122"/>
  <c r="I122" s="1"/>
  <c r="Q122"/>
  <c r="J122" s="1"/>
  <c r="F123"/>
  <c r="G123"/>
  <c r="L123"/>
  <c r="P123"/>
  <c r="I123" s="1"/>
  <c r="Q123"/>
  <c r="J123" s="1"/>
  <c r="N123" s="1"/>
  <c r="F124"/>
  <c r="G124"/>
  <c r="L124"/>
  <c r="P124"/>
  <c r="I124" s="1"/>
  <c r="Q124"/>
  <c r="J124" s="1"/>
  <c r="N124" s="1"/>
  <c r="F125"/>
  <c r="G125"/>
  <c r="N125"/>
  <c r="P125"/>
  <c r="Q125"/>
  <c r="Q127" s="1"/>
  <c r="N126"/>
  <c r="F127"/>
  <c r="G127"/>
  <c r="L127"/>
  <c r="P127"/>
  <c r="F129"/>
  <c r="G129"/>
  <c r="L129"/>
  <c r="P129"/>
  <c r="I129" s="1"/>
  <c r="Q129"/>
  <c r="J129" s="1"/>
  <c r="N129" s="1"/>
  <c r="F130"/>
  <c r="G130"/>
  <c r="L130"/>
  <c r="P130"/>
  <c r="I130" s="1"/>
  <c r="Q130"/>
  <c r="J130" s="1"/>
  <c r="N130" s="1"/>
  <c r="F131"/>
  <c r="G131"/>
  <c r="L131"/>
  <c r="P131"/>
  <c r="I131" s="1"/>
  <c r="Q131"/>
  <c r="J131" s="1"/>
  <c r="F132"/>
  <c r="G132"/>
  <c r="L132"/>
  <c r="P132"/>
  <c r="Q132"/>
  <c r="C134"/>
  <c r="F141"/>
  <c r="F138" s="1"/>
  <c r="L141"/>
  <c r="L138" s="1"/>
  <c r="B11" i="2"/>
  <c r="F11"/>
  <c r="H11"/>
  <c r="I11"/>
  <c r="E13"/>
  <c r="F13"/>
  <c r="E15"/>
  <c r="B8" s="1"/>
  <c r="F15"/>
  <c r="E23"/>
  <c r="G23"/>
  <c r="H23"/>
  <c r="H22" s="1"/>
  <c r="I23"/>
  <c r="F24"/>
  <c r="E26"/>
  <c r="E25" s="1"/>
  <c r="E22" s="1"/>
  <c r="G26"/>
  <c r="G25" s="1"/>
  <c r="G22" s="1"/>
  <c r="H26"/>
  <c r="I26"/>
  <c r="I25" s="1"/>
  <c r="I22" s="1"/>
  <c r="E27"/>
  <c r="G27"/>
  <c r="H27"/>
  <c r="F27" s="1"/>
  <c r="I27"/>
  <c r="E28"/>
  <c r="G28"/>
  <c r="F28" s="1"/>
  <c r="H28"/>
  <c r="I28"/>
  <c r="E29"/>
  <c r="G29"/>
  <c r="H29"/>
  <c r="F29" s="1"/>
  <c r="I29"/>
  <c r="E30"/>
  <c r="G30"/>
  <c r="F30" s="1"/>
  <c r="H30"/>
  <c r="I30"/>
  <c r="E31"/>
  <c r="G31"/>
  <c r="H31"/>
  <c r="H25" s="1"/>
  <c r="I31"/>
  <c r="E32"/>
  <c r="G32"/>
  <c r="F32" s="1"/>
  <c r="H32"/>
  <c r="I32"/>
  <c r="E33"/>
  <c r="G33"/>
  <c r="H33"/>
  <c r="F33" s="1"/>
  <c r="I33"/>
  <c r="F34"/>
  <c r="F35"/>
  <c r="E36"/>
  <c r="G36"/>
  <c r="F36" s="1"/>
  <c r="H36"/>
  <c r="I36"/>
  <c r="E37"/>
  <c r="G37"/>
  <c r="H37"/>
  <c r="F37" s="1"/>
  <c r="I37"/>
  <c r="E57"/>
  <c r="G57"/>
  <c r="H57"/>
  <c r="H56" s="1"/>
  <c r="I57"/>
  <c r="E58"/>
  <c r="E56" s="1"/>
  <c r="G58"/>
  <c r="H58"/>
  <c r="I58"/>
  <c r="I56" s="1"/>
  <c r="E59"/>
  <c r="G59"/>
  <c r="H59"/>
  <c r="F59" s="1"/>
  <c r="I59"/>
  <c r="E60"/>
  <c r="G60"/>
  <c r="H60"/>
  <c r="I60"/>
  <c r="F61"/>
  <c r="E62"/>
  <c r="G62"/>
  <c r="H62"/>
  <c r="I62"/>
  <c r="F67"/>
  <c r="E69"/>
  <c r="G69"/>
  <c r="H69"/>
  <c r="I69"/>
  <c r="E70"/>
  <c r="G70"/>
  <c r="H70"/>
  <c r="H68" s="1"/>
  <c r="I70"/>
  <c r="E71"/>
  <c r="G71"/>
  <c r="H71"/>
  <c r="I71"/>
  <c r="E72"/>
  <c r="G72"/>
  <c r="H72"/>
  <c r="F72" s="1"/>
  <c r="I72"/>
  <c r="E73"/>
  <c r="G73"/>
  <c r="H73"/>
  <c r="I73"/>
  <c r="E74"/>
  <c r="G74"/>
  <c r="H74"/>
  <c r="F74" s="1"/>
  <c r="I74"/>
  <c r="E75"/>
  <c r="G75"/>
  <c r="H75"/>
  <c r="I75"/>
  <c r="E76"/>
  <c r="G76"/>
  <c r="H76"/>
  <c r="F76" s="1"/>
  <c r="I76"/>
  <c r="E78"/>
  <c r="G78"/>
  <c r="H78"/>
  <c r="F78" s="1"/>
  <c r="I78"/>
  <c r="E79"/>
  <c r="E77" s="1"/>
  <c r="G79"/>
  <c r="G77" s="1"/>
  <c r="H79"/>
  <c r="I79"/>
  <c r="I77" s="1"/>
  <c r="E80"/>
  <c r="G80"/>
  <c r="H80"/>
  <c r="F80" s="1"/>
  <c r="I80"/>
  <c r="F81"/>
  <c r="E82"/>
  <c r="G82"/>
  <c r="H82"/>
  <c r="F82" s="1"/>
  <c r="I82"/>
  <c r="E83"/>
  <c r="G83"/>
  <c r="F83" s="1"/>
  <c r="H83"/>
  <c r="I83"/>
  <c r="E84"/>
  <c r="G84"/>
  <c r="H84"/>
  <c r="F84" s="1"/>
  <c r="I84"/>
  <c r="E85"/>
  <c r="G85"/>
  <c r="F85" s="1"/>
  <c r="H85"/>
  <c r="I85"/>
  <c r="E87"/>
  <c r="E86" s="1"/>
  <c r="G87"/>
  <c r="G86" s="1"/>
  <c r="H87"/>
  <c r="I87"/>
  <c r="I86" s="1"/>
  <c r="E88"/>
  <c r="G88"/>
  <c r="H88"/>
  <c r="H86" s="1"/>
  <c r="I88"/>
  <c r="E89"/>
  <c r="G89"/>
  <c r="F89" s="1"/>
  <c r="H89"/>
  <c r="I89"/>
  <c r="E90"/>
  <c r="G90"/>
  <c r="H90"/>
  <c r="F90" s="1"/>
  <c r="I90"/>
  <c r="E91"/>
  <c r="G91"/>
  <c r="F91" s="1"/>
  <c r="H91"/>
  <c r="I91"/>
  <c r="E92"/>
  <c r="G92"/>
  <c r="H92"/>
  <c r="F92" s="1"/>
  <c r="I92"/>
  <c r="E93"/>
  <c r="G93"/>
  <c r="F93" s="1"/>
  <c r="H93"/>
  <c r="I93"/>
  <c r="E94"/>
  <c r="G94"/>
  <c r="H94"/>
  <c r="F94" s="1"/>
  <c r="I94"/>
  <c r="E95"/>
  <c r="G95"/>
  <c r="F95" s="1"/>
  <c r="H95"/>
  <c r="I95"/>
  <c r="E96"/>
  <c r="G96"/>
  <c r="H96"/>
  <c r="F96" s="1"/>
  <c r="I96"/>
  <c r="B107"/>
  <c r="G107"/>
  <c r="H107"/>
  <c r="E110"/>
  <c r="E114"/>
  <c r="I114"/>
  <c r="B7" i="3"/>
  <c r="F10"/>
  <c r="B12"/>
  <c r="B13" i="2" s="1"/>
  <c r="F15" i="3"/>
  <c r="E22"/>
  <c r="F22"/>
  <c r="G22"/>
  <c r="H22"/>
  <c r="I22"/>
  <c r="J22"/>
  <c r="K22"/>
  <c r="L22"/>
  <c r="M22"/>
  <c r="E23"/>
  <c r="L23"/>
  <c r="M23"/>
  <c r="E24"/>
  <c r="L24"/>
  <c r="M24"/>
  <c r="E25"/>
  <c r="L25"/>
  <c r="M25"/>
  <c r="E26"/>
  <c r="L26"/>
  <c r="M26"/>
  <c r="E27"/>
  <c r="L27"/>
  <c r="M27"/>
  <c r="E28"/>
  <c r="F28"/>
  <c r="G28"/>
  <c r="H28"/>
  <c r="I28"/>
  <c r="J28"/>
  <c r="K28"/>
  <c r="L28"/>
  <c r="M28"/>
  <c r="E29"/>
  <c r="L29"/>
  <c r="M29"/>
  <c r="E30"/>
  <c r="L30"/>
  <c r="M30"/>
  <c r="E31"/>
  <c r="L31"/>
  <c r="M31"/>
  <c r="E32"/>
  <c r="L32"/>
  <c r="M32"/>
  <c r="E33"/>
  <c r="F33"/>
  <c r="G33"/>
  <c r="H33"/>
  <c r="I33"/>
  <c r="J33"/>
  <c r="K33"/>
  <c r="L33"/>
  <c r="M33"/>
  <c r="E34"/>
  <c r="L34"/>
  <c r="M34"/>
  <c r="E35"/>
  <c r="L35"/>
  <c r="M35"/>
  <c r="E36"/>
  <c r="L36"/>
  <c r="M36"/>
  <c r="E37"/>
  <c r="L37"/>
  <c r="M37"/>
  <c r="E38"/>
  <c r="L38"/>
  <c r="M38"/>
  <c r="E39"/>
  <c r="F39"/>
  <c r="G39"/>
  <c r="H39"/>
  <c r="I39"/>
  <c r="J39"/>
  <c r="K39"/>
  <c r="L39"/>
  <c r="M39"/>
  <c r="E40"/>
  <c r="L40"/>
  <c r="M40"/>
  <c r="E41"/>
  <c r="L41"/>
  <c r="M41"/>
  <c r="E42"/>
  <c r="L42"/>
  <c r="M42"/>
  <c r="E43"/>
  <c r="L43"/>
  <c r="M43"/>
  <c r="E44"/>
  <c r="L44"/>
  <c r="M44"/>
  <c r="E45"/>
  <c r="L45"/>
  <c r="M45"/>
  <c r="E46"/>
  <c r="L46"/>
  <c r="M46"/>
  <c r="E47"/>
  <c r="F47"/>
  <c r="G47"/>
  <c r="H47"/>
  <c r="I47"/>
  <c r="J47"/>
  <c r="K47"/>
  <c r="L47"/>
  <c r="M47"/>
  <c r="E48"/>
  <c r="L48"/>
  <c r="M48"/>
  <c r="E49"/>
  <c r="L49"/>
  <c r="M49"/>
  <c r="E50"/>
  <c r="L50"/>
  <c r="M50"/>
  <c r="E51"/>
  <c r="L51"/>
  <c r="M51"/>
  <c r="E52"/>
  <c r="F52"/>
  <c r="G52"/>
  <c r="H52"/>
  <c r="I52"/>
  <c r="J52"/>
  <c r="K52"/>
  <c r="L52"/>
  <c r="M52"/>
  <c r="E53"/>
  <c r="L53"/>
  <c r="M53"/>
  <c r="E54"/>
  <c r="L54"/>
  <c r="M54"/>
  <c r="E55"/>
  <c r="L55"/>
  <c r="M55"/>
  <c r="E56"/>
  <c r="L56"/>
  <c r="M56"/>
  <c r="E57"/>
  <c r="L57"/>
  <c r="M57"/>
  <c r="E58"/>
  <c r="F58"/>
  <c r="G58"/>
  <c r="H58"/>
  <c r="I58"/>
  <c r="J58"/>
  <c r="K58"/>
  <c r="L58"/>
  <c r="M58"/>
  <c r="E59"/>
  <c r="L59"/>
  <c r="M59"/>
  <c r="E60"/>
  <c r="L60"/>
  <c r="M60"/>
  <c r="E61"/>
  <c r="F61"/>
  <c r="G61"/>
  <c r="H61"/>
  <c r="I61"/>
  <c r="J61"/>
  <c r="K61"/>
  <c r="L61"/>
  <c r="M61"/>
  <c r="E62"/>
  <c r="L62"/>
  <c r="M62"/>
  <c r="E63"/>
  <c r="L63"/>
  <c r="M63"/>
  <c r="E64"/>
  <c r="L64"/>
  <c r="M64"/>
  <c r="E65"/>
  <c r="F65"/>
  <c r="G65"/>
  <c r="H65"/>
  <c r="I65"/>
  <c r="J65"/>
  <c r="K65"/>
  <c r="L65"/>
  <c r="M65"/>
  <c r="E66"/>
  <c r="L66"/>
  <c r="M66"/>
  <c r="E67"/>
  <c r="L67"/>
  <c r="M67"/>
  <c r="E68"/>
  <c r="L68"/>
  <c r="M68"/>
  <c r="E69"/>
  <c r="L69"/>
  <c r="M69"/>
  <c r="E70"/>
  <c r="L70"/>
  <c r="M70"/>
  <c r="E71"/>
  <c r="L71"/>
  <c r="M71"/>
  <c r="E72"/>
  <c r="L72"/>
  <c r="M72"/>
  <c r="E73"/>
  <c r="L73"/>
  <c r="M73"/>
  <c r="E74"/>
  <c r="F74"/>
  <c r="G74"/>
  <c r="H74"/>
  <c r="I74"/>
  <c r="J74"/>
  <c r="K74"/>
  <c r="L74"/>
  <c r="M74"/>
  <c r="E75"/>
  <c r="L75"/>
  <c r="M75"/>
  <c r="E76"/>
  <c r="L76"/>
  <c r="M76"/>
  <c r="E77"/>
  <c r="L77"/>
  <c r="M77"/>
  <c r="E78"/>
  <c r="L78"/>
  <c r="M78"/>
  <c r="E79"/>
  <c r="L79"/>
  <c r="M79"/>
  <c r="E80"/>
  <c r="L80"/>
  <c r="M80"/>
  <c r="E81"/>
  <c r="L81"/>
  <c r="M81"/>
  <c r="E82"/>
  <c r="L82"/>
  <c r="M82"/>
  <c r="E83"/>
  <c r="L83"/>
  <c r="M83"/>
  <c r="E84"/>
  <c r="L84"/>
  <c r="M84"/>
  <c r="E85"/>
  <c r="L85"/>
  <c r="M85"/>
  <c r="E86"/>
  <c r="L86"/>
  <c r="M86"/>
  <c r="E87"/>
  <c r="L87"/>
  <c r="M87"/>
  <c r="E88"/>
  <c r="L88"/>
  <c r="M88"/>
  <c r="E89"/>
  <c r="L89"/>
  <c r="M89"/>
  <c r="E90"/>
  <c r="F90"/>
  <c r="G90"/>
  <c r="H90"/>
  <c r="I90"/>
  <c r="J90"/>
  <c r="K90"/>
  <c r="L90"/>
  <c r="M90"/>
  <c r="E91"/>
  <c r="L91"/>
  <c r="M91"/>
  <c r="E92"/>
  <c r="L92"/>
  <c r="M92"/>
  <c r="E93"/>
  <c r="L93"/>
  <c r="M93"/>
  <c r="E94"/>
  <c r="F94"/>
  <c r="G94"/>
  <c r="H94"/>
  <c r="I94"/>
  <c r="J94"/>
  <c r="K94"/>
  <c r="L94"/>
  <c r="M94"/>
  <c r="E95"/>
  <c r="L95"/>
  <c r="M95"/>
  <c r="E96"/>
  <c r="L96"/>
  <c r="M96"/>
  <c r="E97"/>
  <c r="L97"/>
  <c r="M97"/>
  <c r="E98"/>
  <c r="L98"/>
  <c r="M98"/>
  <c r="E99"/>
  <c r="L99"/>
  <c r="M99"/>
  <c r="E100"/>
  <c r="L100"/>
  <c r="M100"/>
  <c r="E101"/>
  <c r="L101"/>
  <c r="M101"/>
  <c r="E102"/>
  <c r="L102"/>
  <c r="M102"/>
  <c r="E103"/>
  <c r="L103"/>
  <c r="M103"/>
  <c r="E104"/>
  <c r="L104"/>
  <c r="M104"/>
  <c r="E105"/>
  <c r="L105"/>
  <c r="M105"/>
  <c r="E106"/>
  <c r="L106"/>
  <c r="M106"/>
  <c r="E107"/>
  <c r="L107"/>
  <c r="M107"/>
  <c r="E108"/>
  <c r="F108"/>
  <c r="G108"/>
  <c r="H108"/>
  <c r="I108"/>
  <c r="J108"/>
  <c r="K108"/>
  <c r="L108"/>
  <c r="M108"/>
  <c r="E109"/>
  <c r="L109"/>
  <c r="M109"/>
  <c r="E110"/>
  <c r="L110"/>
  <c r="M110"/>
  <c r="E111"/>
  <c r="L111"/>
  <c r="M111"/>
  <c r="E112"/>
  <c r="F112"/>
  <c r="G112"/>
  <c r="H112"/>
  <c r="I112"/>
  <c r="J112"/>
  <c r="K112"/>
  <c r="L112"/>
  <c r="M112"/>
  <c r="E113"/>
  <c r="L113"/>
  <c r="M113"/>
  <c r="E114"/>
  <c r="L114"/>
  <c r="M114"/>
  <c r="E115"/>
  <c r="L115"/>
  <c r="M115"/>
  <c r="E116"/>
  <c r="L116"/>
  <c r="M116"/>
  <c r="E117"/>
  <c r="L117"/>
  <c r="M117"/>
  <c r="E118"/>
  <c r="L118"/>
  <c r="M118"/>
  <c r="E119"/>
  <c r="L119"/>
  <c r="M119"/>
  <c r="E120"/>
  <c r="L120"/>
  <c r="M120"/>
  <c r="E121"/>
  <c r="F121"/>
  <c r="G121"/>
  <c r="H121"/>
  <c r="I121"/>
  <c r="J121"/>
  <c r="K121"/>
  <c r="L121"/>
  <c r="M121"/>
  <c r="E122"/>
  <c r="L122"/>
  <c r="M122"/>
  <c r="E123"/>
  <c r="L123"/>
  <c r="M123"/>
  <c r="E124"/>
  <c r="L124"/>
  <c r="M124"/>
  <c r="E125"/>
  <c r="F125"/>
  <c r="G125"/>
  <c r="H125"/>
  <c r="I125"/>
  <c r="J125"/>
  <c r="K125"/>
  <c r="L125"/>
  <c r="M125"/>
  <c r="E126"/>
  <c r="L126"/>
  <c r="M126"/>
  <c r="E127"/>
  <c r="L127"/>
  <c r="M127"/>
  <c r="E128"/>
  <c r="L128"/>
  <c r="M128"/>
  <c r="E129"/>
  <c r="L129"/>
  <c r="M129"/>
  <c r="E130"/>
  <c r="L130"/>
  <c r="M130"/>
  <c r="E131"/>
  <c r="L131"/>
  <c r="M131"/>
  <c r="E132"/>
  <c r="L132"/>
  <c r="M132"/>
  <c r="E133"/>
  <c r="L133"/>
  <c r="M133"/>
  <c r="E134"/>
  <c r="L134"/>
  <c r="M134"/>
  <c r="E135"/>
  <c r="L135"/>
  <c r="M135"/>
  <c r="E136"/>
  <c r="L136"/>
  <c r="M136"/>
  <c r="E137"/>
  <c r="L137"/>
  <c r="M137"/>
  <c r="E138"/>
  <c r="L138"/>
  <c r="M138"/>
  <c r="E139"/>
  <c r="F139"/>
  <c r="G139"/>
  <c r="H139"/>
  <c r="I139"/>
  <c r="J139"/>
  <c r="K139"/>
  <c r="L139"/>
  <c r="M139"/>
  <c r="E140"/>
  <c r="L140"/>
  <c r="M140"/>
  <c r="E141"/>
  <c r="L141"/>
  <c r="M141"/>
  <c r="E142"/>
  <c r="F142"/>
  <c r="G142"/>
  <c r="H142"/>
  <c r="I142"/>
  <c r="J142"/>
  <c r="K142"/>
  <c r="L142"/>
  <c r="M142"/>
  <c r="E143"/>
  <c r="L143"/>
  <c r="M143"/>
  <c r="E144"/>
  <c r="L144"/>
  <c r="M144"/>
  <c r="E145"/>
  <c r="L145"/>
  <c r="M145"/>
  <c r="E146"/>
  <c r="L146"/>
  <c r="M146"/>
  <c r="E147"/>
  <c r="L147"/>
  <c r="M147"/>
  <c r="E148"/>
  <c r="L148"/>
  <c r="M148"/>
  <c r="E149"/>
  <c r="L149"/>
  <c r="M149"/>
  <c r="E150"/>
  <c r="L150"/>
  <c r="M150"/>
  <c r="E151"/>
  <c r="F151"/>
  <c r="G151"/>
  <c r="H151"/>
  <c r="I151"/>
  <c r="J151"/>
  <c r="K151"/>
  <c r="L151"/>
  <c r="M151"/>
  <c r="E152"/>
  <c r="L152"/>
  <c r="M152"/>
  <c r="E153"/>
  <c r="L153"/>
  <c r="M153"/>
  <c r="E154"/>
  <c r="L154"/>
  <c r="M154"/>
  <c r="E155"/>
  <c r="L155"/>
  <c r="M155"/>
  <c r="E156"/>
  <c r="L156"/>
  <c r="M156"/>
  <c r="E157"/>
  <c r="L157"/>
  <c r="M157"/>
  <c r="E158"/>
  <c r="L158"/>
  <c r="M158"/>
  <c r="E159"/>
  <c r="L159"/>
  <c r="M159"/>
  <c r="E160"/>
  <c r="F160"/>
  <c r="G160"/>
  <c r="H160"/>
  <c r="I160"/>
  <c r="J160"/>
  <c r="K160"/>
  <c r="L160"/>
  <c r="M160"/>
  <c r="E161"/>
  <c r="L161"/>
  <c r="M161"/>
  <c r="E162"/>
  <c r="L162"/>
  <c r="M162"/>
  <c r="E163"/>
  <c r="L163"/>
  <c r="M163"/>
  <c r="E164"/>
  <c r="L164"/>
  <c r="M164"/>
  <c r="E165"/>
  <c r="L165"/>
  <c r="M165"/>
  <c r="E166"/>
  <c r="L166"/>
  <c r="M166"/>
  <c r="E167"/>
  <c r="L167"/>
  <c r="M167"/>
  <c r="E168"/>
  <c r="L168"/>
  <c r="M168"/>
  <c r="E169"/>
  <c r="F169"/>
  <c r="G169"/>
  <c r="H169"/>
  <c r="I169"/>
  <c r="J169"/>
  <c r="K169"/>
  <c r="L169"/>
  <c r="B174"/>
  <c r="B176"/>
  <c r="E176"/>
  <c r="F176"/>
  <c r="B177"/>
  <c r="B179"/>
  <c r="F179"/>
  <c r="B180"/>
  <c r="E181"/>
  <c r="F181"/>
  <c r="E184"/>
  <c r="F184"/>
  <c r="G184"/>
  <c r="H184"/>
  <c r="I184"/>
  <c r="J184"/>
  <c r="K184"/>
  <c r="L184"/>
  <c r="E185"/>
  <c r="F185"/>
  <c r="G185"/>
  <c r="H185"/>
  <c r="I185"/>
  <c r="J185"/>
  <c r="K185"/>
  <c r="L185"/>
  <c r="M298"/>
  <c r="M299"/>
  <c r="M300"/>
  <c r="B348"/>
  <c r="B350"/>
  <c r="E350"/>
  <c r="F350"/>
  <c r="B351"/>
  <c r="B353"/>
  <c r="F353"/>
  <c r="B354"/>
  <c r="E355"/>
  <c r="F355"/>
  <c r="E358"/>
  <c r="F358"/>
  <c r="G358"/>
  <c r="H358"/>
  <c r="I358"/>
  <c r="J358"/>
  <c r="K358"/>
  <c r="L358"/>
  <c r="E359"/>
  <c r="F359"/>
  <c r="G359"/>
  <c r="H359"/>
  <c r="I359"/>
  <c r="J359"/>
  <c r="K359"/>
  <c r="L359"/>
  <c r="E361"/>
  <c r="F361"/>
  <c r="G361"/>
  <c r="H361"/>
  <c r="I361"/>
  <c r="J361"/>
  <c r="K361"/>
  <c r="L361"/>
  <c r="M361"/>
  <c r="E362"/>
  <c r="L362"/>
  <c r="M362"/>
  <c r="E363"/>
  <c r="L363"/>
  <c r="M363"/>
  <c r="E364"/>
  <c r="L364"/>
  <c r="M364"/>
  <c r="E365"/>
  <c r="L365"/>
  <c r="M365"/>
  <c r="E366"/>
  <c r="L366"/>
  <c r="M366"/>
  <c r="E367"/>
  <c r="L367"/>
  <c r="M367"/>
  <c r="E368"/>
  <c r="L368"/>
  <c r="M368"/>
  <c r="E369"/>
  <c r="L369"/>
  <c r="M369"/>
  <c r="E370"/>
  <c r="L370"/>
  <c r="M370"/>
  <c r="E371"/>
  <c r="L371"/>
  <c r="M371"/>
  <c r="E372"/>
  <c r="L372"/>
  <c r="M372"/>
  <c r="E373"/>
  <c r="L373"/>
  <c r="M373"/>
  <c r="E374"/>
  <c r="L374"/>
  <c r="M374"/>
  <c r="E375"/>
  <c r="F375"/>
  <c r="G375"/>
  <c r="H375"/>
  <c r="I375"/>
  <c r="J375"/>
  <c r="K375"/>
  <c r="L375"/>
  <c r="M375"/>
  <c r="E376"/>
  <c r="L376"/>
  <c r="M376"/>
  <c r="E377"/>
  <c r="L377"/>
  <c r="M377"/>
  <c r="E378"/>
  <c r="L378"/>
  <c r="M378"/>
  <c r="E379"/>
  <c r="L379"/>
  <c r="M379"/>
  <c r="E380"/>
  <c r="L380"/>
  <c r="M380"/>
  <c r="E381"/>
  <c r="L381"/>
  <c r="M381"/>
  <c r="E382"/>
  <c r="L382"/>
  <c r="M382"/>
  <c r="E383"/>
  <c r="F383"/>
  <c r="G383"/>
  <c r="H383"/>
  <c r="I383"/>
  <c r="J383"/>
  <c r="K383"/>
  <c r="L383"/>
  <c r="M383"/>
  <c r="E384"/>
  <c r="L384"/>
  <c r="M384"/>
  <c r="E385"/>
  <c r="L385"/>
  <c r="M385"/>
  <c r="E386"/>
  <c r="L386"/>
  <c r="M386"/>
  <c r="E387"/>
  <c r="L387"/>
  <c r="M387"/>
  <c r="E388"/>
  <c r="F388"/>
  <c r="G388"/>
  <c r="H388"/>
  <c r="I388"/>
  <c r="J388"/>
  <c r="K388"/>
  <c r="L388"/>
  <c r="M388"/>
  <c r="E389"/>
  <c r="L389"/>
  <c r="M389"/>
  <c r="E390"/>
  <c r="L390"/>
  <c r="M390"/>
  <c r="E391"/>
  <c r="F391"/>
  <c r="G391"/>
  <c r="H391"/>
  <c r="I391"/>
  <c r="J391"/>
  <c r="K391"/>
  <c r="L391"/>
  <c r="M391"/>
  <c r="E392"/>
  <c r="L392"/>
  <c r="M392"/>
  <c r="E393"/>
  <c r="L393"/>
  <c r="M393"/>
  <c r="E394"/>
  <c r="L394"/>
  <c r="M394"/>
  <c r="E395"/>
  <c r="L395"/>
  <c r="M395"/>
  <c r="E396"/>
  <c r="F396"/>
  <c r="G396"/>
  <c r="H396"/>
  <c r="I396"/>
  <c r="J396"/>
  <c r="K396"/>
  <c r="L396"/>
  <c r="M396"/>
  <c r="E397"/>
  <c r="L397"/>
  <c r="M397"/>
  <c r="E398"/>
  <c r="L398"/>
  <c r="M398"/>
  <c r="E399"/>
  <c r="F399"/>
  <c r="G399"/>
  <c r="H399"/>
  <c r="I399"/>
  <c r="J399"/>
  <c r="K399"/>
  <c r="L399"/>
  <c r="M399"/>
  <c r="E400"/>
  <c r="L400"/>
  <c r="M400"/>
  <c r="E401"/>
  <c r="L401"/>
  <c r="M401"/>
  <c r="E402"/>
  <c r="F402"/>
  <c r="G402"/>
  <c r="H402"/>
  <c r="I402"/>
  <c r="J402"/>
  <c r="K402"/>
  <c r="L402"/>
  <c r="M402"/>
  <c r="E403"/>
  <c r="L403"/>
  <c r="M403"/>
  <c r="E404"/>
  <c r="L404"/>
  <c r="M404"/>
  <c r="E405"/>
  <c r="L405"/>
  <c r="M405"/>
  <c r="E406"/>
  <c r="F406"/>
  <c r="G406"/>
  <c r="H406"/>
  <c r="I406"/>
  <c r="J406"/>
  <c r="K406"/>
  <c r="L406"/>
  <c r="M406"/>
  <c r="E407"/>
  <c r="L407"/>
  <c r="M407"/>
  <c r="E408"/>
  <c r="L408"/>
  <c r="M408"/>
  <c r="E409"/>
  <c r="F409"/>
  <c r="G409"/>
  <c r="H409"/>
  <c r="I409"/>
  <c r="J409"/>
  <c r="K409"/>
  <c r="L409"/>
  <c r="M409"/>
  <c r="E410"/>
  <c r="L410"/>
  <c r="M410"/>
  <c r="E411"/>
  <c r="L411"/>
  <c r="M411"/>
  <c r="E412"/>
  <c r="F412"/>
  <c r="G412"/>
  <c r="H412"/>
  <c r="I412"/>
  <c r="J412"/>
  <c r="K412"/>
  <c r="L412"/>
  <c r="M412"/>
  <c r="E413"/>
  <c r="L413"/>
  <c r="M413"/>
  <c r="E414"/>
  <c r="L414"/>
  <c r="M414"/>
  <c r="E415"/>
  <c r="L415"/>
  <c r="M415"/>
  <c r="E416"/>
  <c r="L416"/>
  <c r="M416"/>
  <c r="E417"/>
  <c r="L417"/>
  <c r="M417"/>
  <c r="E418"/>
  <c r="L418"/>
  <c r="M418"/>
  <c r="E419"/>
  <c r="F419"/>
  <c r="G419"/>
  <c r="H419"/>
  <c r="I419"/>
  <c r="J419"/>
  <c r="K419"/>
  <c r="L419"/>
  <c r="M419"/>
  <c r="M420"/>
  <c r="M421"/>
  <c r="E422"/>
  <c r="L422"/>
  <c r="M422"/>
  <c r="E423"/>
  <c r="L423"/>
  <c r="M423"/>
  <c r="E424"/>
  <c r="L424"/>
  <c r="M424"/>
  <c r="E425"/>
  <c r="L425"/>
  <c r="M425"/>
  <c r="E426"/>
  <c r="F426"/>
  <c r="G426"/>
  <c r="H426"/>
  <c r="I426"/>
  <c r="J426"/>
  <c r="K426"/>
  <c r="L426"/>
  <c r="M426"/>
  <c r="E427"/>
  <c r="L427"/>
  <c r="M427"/>
  <c r="E428"/>
  <c r="L428"/>
  <c r="M428"/>
  <c r="E429"/>
  <c r="F429"/>
  <c r="G429"/>
  <c r="H429"/>
  <c r="I429"/>
  <c r="J429"/>
  <c r="K429"/>
  <c r="L429"/>
  <c r="B433"/>
  <c r="B435"/>
  <c r="E435"/>
  <c r="F435"/>
  <c r="B436"/>
  <c r="B438"/>
  <c r="F438"/>
  <c r="B439"/>
  <c r="E440"/>
  <c r="F440"/>
  <c r="E443"/>
  <c r="F443"/>
  <c r="G443"/>
  <c r="H443"/>
  <c r="I443"/>
  <c r="J443"/>
  <c r="K443"/>
  <c r="L443"/>
  <c r="E444"/>
  <c r="F444"/>
  <c r="G444"/>
  <c r="H444"/>
  <c r="I444"/>
  <c r="J444"/>
  <c r="K444"/>
  <c r="L444"/>
  <c r="E446"/>
  <c r="F446"/>
  <c r="G446"/>
  <c r="H446"/>
  <c r="I446"/>
  <c r="J446"/>
  <c r="K446"/>
  <c r="L446"/>
  <c r="B449"/>
  <c r="B451"/>
  <c r="E451"/>
  <c r="F451"/>
  <c r="B452"/>
  <c r="B454"/>
  <c r="F454"/>
  <c r="E456"/>
  <c r="F456"/>
  <c r="E459"/>
  <c r="F459"/>
  <c r="G459"/>
  <c r="H459"/>
  <c r="I459"/>
  <c r="J459"/>
  <c r="K459"/>
  <c r="L459"/>
  <c r="E460"/>
  <c r="F460"/>
  <c r="G460"/>
  <c r="H460"/>
  <c r="I460"/>
  <c r="J460"/>
  <c r="K460"/>
  <c r="L460"/>
  <c r="E461"/>
  <c r="F461"/>
  <c r="G461"/>
  <c r="H461"/>
  <c r="I461"/>
  <c r="J461"/>
  <c r="K461"/>
  <c r="L461"/>
  <c r="M461"/>
  <c r="E462"/>
  <c r="L462"/>
  <c r="M462"/>
  <c r="E463"/>
  <c r="L463"/>
  <c r="M463"/>
  <c r="E464"/>
  <c r="L464"/>
  <c r="M464"/>
  <c r="E465"/>
  <c r="F465"/>
  <c r="G465"/>
  <c r="H465"/>
  <c r="I465"/>
  <c r="J465"/>
  <c r="K465"/>
  <c r="L465"/>
  <c r="M465"/>
  <c r="E466"/>
  <c r="L466"/>
  <c r="M466"/>
  <c r="E467"/>
  <c r="L467"/>
  <c r="M467"/>
  <c r="E468"/>
  <c r="F468"/>
  <c r="G468"/>
  <c r="H468"/>
  <c r="I468"/>
  <c r="J468"/>
  <c r="K468"/>
  <c r="L468"/>
  <c r="M468"/>
  <c r="E469"/>
  <c r="L469"/>
  <c r="M469"/>
  <c r="E470"/>
  <c r="L470"/>
  <c r="M470"/>
  <c r="E471"/>
  <c r="F471"/>
  <c r="G471"/>
  <c r="H471"/>
  <c r="I471"/>
  <c r="J471"/>
  <c r="K471"/>
  <c r="L471"/>
  <c r="M471"/>
  <c r="E472"/>
  <c r="L472"/>
  <c r="M472"/>
  <c r="E473"/>
  <c r="L473"/>
  <c r="M473"/>
  <c r="E474"/>
  <c r="L474"/>
  <c r="M474"/>
  <c r="E475"/>
  <c r="L475"/>
  <c r="M475"/>
  <c r="E476"/>
  <c r="L476"/>
  <c r="M476"/>
  <c r="E477"/>
  <c r="L477"/>
  <c r="M477"/>
  <c r="E478"/>
  <c r="F478"/>
  <c r="G478"/>
  <c r="H478"/>
  <c r="I478"/>
  <c r="J478"/>
  <c r="K478"/>
  <c r="L478"/>
  <c r="M478"/>
  <c r="E479"/>
  <c r="L479"/>
  <c r="M479"/>
  <c r="E480"/>
  <c r="L480"/>
  <c r="M480"/>
  <c r="E481"/>
  <c r="F481"/>
  <c r="G481"/>
  <c r="H481"/>
  <c r="I481"/>
  <c r="J481"/>
  <c r="K481"/>
  <c r="L481"/>
  <c r="M481"/>
  <c r="E482"/>
  <c r="L482"/>
  <c r="M482"/>
  <c r="E483"/>
  <c r="L483"/>
  <c r="M483"/>
  <c r="E484"/>
  <c r="L484"/>
  <c r="M484"/>
  <c r="E485"/>
  <c r="L485"/>
  <c r="M485"/>
  <c r="E486"/>
  <c r="L486"/>
  <c r="M486"/>
  <c r="E487"/>
  <c r="L487"/>
  <c r="M487"/>
  <c r="E488"/>
  <c r="L488"/>
  <c r="M488"/>
  <c r="E489"/>
  <c r="L489"/>
  <c r="M489"/>
  <c r="E490"/>
  <c r="L490"/>
  <c r="M490"/>
  <c r="E491"/>
  <c r="L491"/>
  <c r="M491"/>
  <c r="E492"/>
  <c r="L492"/>
  <c r="M492"/>
  <c r="E493"/>
  <c r="L493"/>
  <c r="M493"/>
  <c r="E494"/>
  <c r="L494"/>
  <c r="M494"/>
  <c r="E495"/>
  <c r="L495"/>
  <c r="M495"/>
  <c r="E496"/>
  <c r="L496"/>
  <c r="M496"/>
  <c r="E497"/>
  <c r="F497"/>
  <c r="G497"/>
  <c r="H497"/>
  <c r="I497"/>
  <c r="J497"/>
  <c r="K497"/>
  <c r="L497"/>
  <c r="M497"/>
  <c r="E498"/>
  <c r="L498"/>
  <c r="M498"/>
  <c r="E499"/>
  <c r="L499"/>
  <c r="M499"/>
  <c r="E500"/>
  <c r="L500"/>
  <c r="M500"/>
  <c r="E501"/>
  <c r="L501"/>
  <c r="M501"/>
  <c r="E502"/>
  <c r="L502"/>
  <c r="M502"/>
  <c r="E503"/>
  <c r="F503"/>
  <c r="G503"/>
  <c r="H503"/>
  <c r="I503"/>
  <c r="J503"/>
  <c r="K503"/>
  <c r="L503"/>
  <c r="M503"/>
  <c r="E504"/>
  <c r="L504"/>
  <c r="M504"/>
  <c r="E505"/>
  <c r="L505"/>
  <c r="M505"/>
  <c r="E506"/>
  <c r="L506"/>
  <c r="M506"/>
  <c r="E507"/>
  <c r="L507"/>
  <c r="M507"/>
  <c r="E508"/>
  <c r="L508"/>
  <c r="M508"/>
  <c r="E509"/>
  <c r="L509"/>
  <c r="M509"/>
  <c r="E510"/>
  <c r="L510"/>
  <c r="M510"/>
  <c r="E511"/>
  <c r="L511"/>
  <c r="M511"/>
  <c r="E512"/>
  <c r="F512"/>
  <c r="G512"/>
  <c r="H512"/>
  <c r="I512"/>
  <c r="J512"/>
  <c r="K512"/>
  <c r="L512"/>
  <c r="M512"/>
  <c r="E513"/>
  <c r="L513"/>
  <c r="M513"/>
  <c r="E514"/>
  <c r="L514"/>
  <c r="M514"/>
  <c r="E515"/>
  <c r="L515"/>
  <c r="M515"/>
  <c r="E516"/>
  <c r="F516"/>
  <c r="G516"/>
  <c r="H516"/>
  <c r="I516"/>
  <c r="J516"/>
  <c r="K516"/>
  <c r="L516"/>
  <c r="M516"/>
  <c r="E517"/>
  <c r="L517"/>
  <c r="M517"/>
  <c r="E518"/>
  <c r="L518"/>
  <c r="M518"/>
  <c r="E519"/>
  <c r="L519"/>
  <c r="M519"/>
  <c r="E520"/>
  <c r="L520"/>
  <c r="M520"/>
  <c r="E521"/>
  <c r="F521"/>
  <c r="G521"/>
  <c r="H521"/>
  <c r="I521"/>
  <c r="J521"/>
  <c r="K521"/>
  <c r="L521"/>
  <c r="M521"/>
  <c r="E522"/>
  <c r="L522"/>
  <c r="M522"/>
  <c r="E523"/>
  <c r="L523"/>
  <c r="M523"/>
  <c r="E524"/>
  <c r="F524"/>
  <c r="G524"/>
  <c r="H524"/>
  <c r="I524"/>
  <c r="J524"/>
  <c r="K524"/>
  <c r="L524"/>
  <c r="M524"/>
  <c r="E525"/>
  <c r="L525"/>
  <c r="M525"/>
  <c r="E526"/>
  <c r="L526"/>
  <c r="M526"/>
  <c r="E527"/>
  <c r="L527"/>
  <c r="M527"/>
  <c r="E528"/>
  <c r="L528"/>
  <c r="M528"/>
  <c r="E529"/>
  <c r="L529"/>
  <c r="M529"/>
  <c r="E530"/>
  <c r="L530"/>
  <c r="M530"/>
  <c r="E531"/>
  <c r="F531"/>
  <c r="G531"/>
  <c r="H531"/>
  <c r="I531"/>
  <c r="J531"/>
  <c r="K531"/>
  <c r="L531"/>
  <c r="M531"/>
  <c r="E532"/>
  <c r="L532"/>
  <c r="M532"/>
  <c r="E533"/>
  <c r="L533"/>
  <c r="M533"/>
  <c r="E534"/>
  <c r="L534"/>
  <c r="M534"/>
  <c r="E535"/>
  <c r="L535"/>
  <c r="M535"/>
  <c r="E536"/>
  <c r="F536"/>
  <c r="G536"/>
  <c r="H536"/>
  <c r="I536"/>
  <c r="J536"/>
  <c r="K536"/>
  <c r="L536"/>
  <c r="M536"/>
  <c r="E537"/>
  <c r="L537"/>
  <c r="M537"/>
  <c r="E538"/>
  <c r="L538"/>
  <c r="M538"/>
  <c r="E539"/>
  <c r="L539"/>
  <c r="M539"/>
  <c r="E540"/>
  <c r="L540"/>
  <c r="M540"/>
  <c r="E541"/>
  <c r="F541"/>
  <c r="G541"/>
  <c r="H541"/>
  <c r="I541"/>
  <c r="J541"/>
  <c r="K541"/>
  <c r="L541"/>
  <c r="M541"/>
  <c r="E542"/>
  <c r="L542"/>
  <c r="M542"/>
  <c r="E543"/>
  <c r="L543"/>
  <c r="M543"/>
  <c r="E544"/>
  <c r="F544"/>
  <c r="G544"/>
  <c r="H544"/>
  <c r="I544"/>
  <c r="J544"/>
  <c r="K544"/>
  <c r="L544"/>
  <c r="M544"/>
  <c r="E545"/>
  <c r="L545"/>
  <c r="M545"/>
  <c r="E546"/>
  <c r="L546"/>
  <c r="M546"/>
  <c r="E547"/>
  <c r="L547"/>
  <c r="M547"/>
  <c r="E548"/>
  <c r="L548"/>
  <c r="M548"/>
  <c r="E549"/>
  <c r="L549"/>
  <c r="M549"/>
  <c r="E550"/>
  <c r="L550"/>
  <c r="M550"/>
  <c r="E551"/>
  <c r="L551"/>
  <c r="M551"/>
  <c r="E552"/>
  <c r="L552"/>
  <c r="M552"/>
  <c r="E553"/>
  <c r="L553"/>
  <c r="M553"/>
  <c r="E554"/>
  <c r="L554"/>
  <c r="M554"/>
  <c r="E555"/>
  <c r="L555"/>
  <c r="M555"/>
  <c r="E556"/>
  <c r="L556"/>
  <c r="M556"/>
  <c r="E557"/>
  <c r="L557"/>
  <c r="M557"/>
  <c r="E558"/>
  <c r="L558"/>
  <c r="M558"/>
  <c r="E559"/>
  <c r="L559"/>
  <c r="M559"/>
  <c r="E560"/>
  <c r="L560"/>
  <c r="M560"/>
  <c r="E561"/>
  <c r="L561"/>
  <c r="M561"/>
  <c r="E562"/>
  <c r="L562"/>
  <c r="M562"/>
  <c r="E563"/>
  <c r="L563"/>
  <c r="M563"/>
  <c r="E564"/>
  <c r="L564"/>
  <c r="M564"/>
  <c r="E565"/>
  <c r="L565"/>
  <c r="M565"/>
  <c r="E566"/>
  <c r="F566"/>
  <c r="G566"/>
  <c r="H566"/>
  <c r="I566"/>
  <c r="J566"/>
  <c r="K566"/>
  <c r="L566"/>
  <c r="M566"/>
  <c r="E567"/>
  <c r="L567"/>
  <c r="M567"/>
  <c r="E568"/>
  <c r="L568"/>
  <c r="M568"/>
  <c r="E569"/>
  <c r="L569"/>
  <c r="M569"/>
  <c r="E570"/>
  <c r="L570"/>
  <c r="M570"/>
  <c r="E571"/>
  <c r="L571"/>
  <c r="M571"/>
  <c r="E572"/>
  <c r="L572"/>
  <c r="M572"/>
  <c r="E573"/>
  <c r="L573"/>
  <c r="M573"/>
  <c r="E574"/>
  <c r="L574"/>
  <c r="M574"/>
  <c r="E575"/>
  <c r="L575"/>
  <c r="M575"/>
  <c r="E576"/>
  <c r="L576"/>
  <c r="M576"/>
  <c r="E577"/>
  <c r="L577"/>
  <c r="M577"/>
  <c r="E578"/>
  <c r="L578"/>
  <c r="M578"/>
  <c r="E579"/>
  <c r="L579"/>
  <c r="M579"/>
  <c r="E580"/>
  <c r="L580"/>
  <c r="M580"/>
  <c r="E581"/>
  <c r="L581"/>
  <c r="M581"/>
  <c r="E582"/>
  <c r="L582"/>
  <c r="M582"/>
  <c r="E583"/>
  <c r="L583"/>
  <c r="M583"/>
  <c r="E584"/>
  <c r="L584"/>
  <c r="M584"/>
  <c r="E585"/>
  <c r="L585"/>
  <c r="M585"/>
  <c r="E586"/>
  <c r="F586"/>
  <c r="G586"/>
  <c r="H586"/>
  <c r="I586"/>
  <c r="J586"/>
  <c r="K586"/>
  <c r="L586"/>
  <c r="M586"/>
  <c r="E587"/>
  <c r="L587"/>
  <c r="M587"/>
  <c r="E588"/>
  <c r="L588"/>
  <c r="M588"/>
  <c r="E589"/>
  <c r="L589"/>
  <c r="M589"/>
  <c r="E590"/>
  <c r="L590"/>
  <c r="M590"/>
  <c r="E591"/>
  <c r="F591"/>
  <c r="G591"/>
  <c r="H591"/>
  <c r="I591"/>
  <c r="J591"/>
  <c r="K591"/>
  <c r="L591"/>
  <c r="M591"/>
  <c r="E592"/>
  <c r="L592"/>
  <c r="M592"/>
  <c r="E593"/>
  <c r="L593"/>
  <c r="M593"/>
  <c r="E594"/>
  <c r="L594"/>
  <c r="M594"/>
  <c r="E595"/>
  <c r="L595"/>
  <c r="M595"/>
  <c r="E596"/>
  <c r="L596"/>
  <c r="M596"/>
  <c r="E597"/>
  <c r="F597"/>
  <c r="G597"/>
  <c r="H597"/>
  <c r="I597"/>
  <c r="J597"/>
  <c r="K597"/>
  <c r="L597"/>
  <c r="M607"/>
  <c r="B621"/>
  <c r="F227" s="1"/>
  <c r="B623"/>
  <c r="E623"/>
  <c r="F623"/>
  <c r="B624"/>
  <c r="B626"/>
  <c r="F626"/>
  <c r="B627"/>
  <c r="E628"/>
  <c r="F628"/>
  <c r="E631"/>
  <c r="F631"/>
  <c r="G631"/>
  <c r="H631"/>
  <c r="I631"/>
  <c r="J631"/>
  <c r="K631"/>
  <c r="L631"/>
  <c r="E632"/>
  <c r="F632"/>
  <c r="G632"/>
  <c r="H632"/>
  <c r="I632"/>
  <c r="J632"/>
  <c r="K632"/>
  <c r="L632"/>
  <c r="C633"/>
  <c r="I224" s="1"/>
  <c r="C634"/>
  <c r="C635"/>
  <c r="F637"/>
  <c r="G637"/>
  <c r="H637"/>
  <c r="I637"/>
  <c r="J637"/>
  <c r="K637"/>
  <c r="E638"/>
  <c r="E637" s="1"/>
  <c r="M637" s="1"/>
  <c r="L638"/>
  <c r="M638"/>
  <c r="E639"/>
  <c r="L639"/>
  <c r="L637" s="1"/>
  <c r="F640"/>
  <c r="G640"/>
  <c r="H640"/>
  <c r="I640"/>
  <c r="J640"/>
  <c r="K640"/>
  <c r="E641"/>
  <c r="L641"/>
  <c r="L640" s="1"/>
  <c r="E642"/>
  <c r="E640" s="1"/>
  <c r="L642"/>
  <c r="M642"/>
  <c r="E643"/>
  <c r="L643"/>
  <c r="M643" s="1"/>
  <c r="E644"/>
  <c r="L644"/>
  <c r="M644"/>
  <c r="E645"/>
  <c r="L645"/>
  <c r="M645" s="1"/>
  <c r="F646"/>
  <c r="G646"/>
  <c r="H646"/>
  <c r="I646"/>
  <c r="J646"/>
  <c r="K646"/>
  <c r="E647"/>
  <c r="L647"/>
  <c r="L646" s="1"/>
  <c r="M647"/>
  <c r="E648"/>
  <c r="E646" s="1"/>
  <c r="M646" s="1"/>
  <c r="L648"/>
  <c r="M648"/>
  <c r="E649"/>
  <c r="L649"/>
  <c r="M649" s="1"/>
  <c r="E650"/>
  <c r="L650"/>
  <c r="M650"/>
  <c r="E651"/>
  <c r="L651"/>
  <c r="M651"/>
  <c r="E652"/>
  <c r="L652"/>
  <c r="M652"/>
  <c r="E653"/>
  <c r="L653"/>
  <c r="M653" s="1"/>
  <c r="E654"/>
  <c r="L654"/>
  <c r="M654"/>
  <c r="F655"/>
  <c r="G655"/>
  <c r="H655"/>
  <c r="I655"/>
  <c r="J655"/>
  <c r="K655"/>
  <c r="E656"/>
  <c r="E655" s="1"/>
  <c r="M655" s="1"/>
  <c r="L656"/>
  <c r="M656"/>
  <c r="E657"/>
  <c r="L657"/>
  <c r="L655" s="1"/>
  <c r="E658"/>
  <c r="L658"/>
  <c r="M658"/>
  <c r="E659"/>
  <c r="L659"/>
  <c r="M659"/>
  <c r="E660"/>
  <c r="L660"/>
  <c r="M660"/>
  <c r="E661"/>
  <c r="L661"/>
  <c r="M661" s="1"/>
  <c r="E662"/>
  <c r="L662"/>
  <c r="M662"/>
  <c r="E663"/>
  <c r="L663"/>
  <c r="M663" s="1"/>
  <c r="E664"/>
  <c r="L664"/>
  <c r="M664"/>
  <c r="E665"/>
  <c r="L665"/>
  <c r="M665" s="1"/>
  <c r="E666"/>
  <c r="L666"/>
  <c r="M666"/>
  <c r="E667"/>
  <c r="L667"/>
  <c r="M667" s="1"/>
  <c r="E668"/>
  <c r="L668"/>
  <c r="M668"/>
  <c r="E669"/>
  <c r="L669"/>
  <c r="M669" s="1"/>
  <c r="E670"/>
  <c r="L670"/>
  <c r="M670"/>
  <c r="E671"/>
  <c r="L671"/>
  <c r="M671" s="1"/>
  <c r="E672"/>
  <c r="L672"/>
  <c r="M672"/>
  <c r="F673"/>
  <c r="G673"/>
  <c r="H673"/>
  <c r="I673"/>
  <c r="J673"/>
  <c r="K673"/>
  <c r="E674"/>
  <c r="E673" s="1"/>
  <c r="L674"/>
  <c r="M674"/>
  <c r="E675"/>
  <c r="L675"/>
  <c r="L673" s="1"/>
  <c r="E676"/>
  <c r="L676"/>
  <c r="M676"/>
  <c r="F677"/>
  <c r="G677"/>
  <c r="H677"/>
  <c r="I677"/>
  <c r="J677"/>
  <c r="K677"/>
  <c r="E678"/>
  <c r="E677" s="1"/>
  <c r="L678"/>
  <c r="M678"/>
  <c r="E679"/>
  <c r="L679"/>
  <c r="L677" s="1"/>
  <c r="E680"/>
  <c r="L680"/>
  <c r="M680"/>
  <c r="E681"/>
  <c r="L681"/>
  <c r="M681" s="1"/>
  <c r="E682"/>
  <c r="L682"/>
  <c r="M682"/>
  <c r="F683"/>
  <c r="G683"/>
  <c r="H683"/>
  <c r="I683"/>
  <c r="J683"/>
  <c r="K683"/>
  <c r="E684"/>
  <c r="E683" s="1"/>
  <c r="M683" s="1"/>
  <c r="L684"/>
  <c r="M684"/>
  <c r="E685"/>
  <c r="L685"/>
  <c r="L683" s="1"/>
  <c r="E686"/>
  <c r="L686"/>
  <c r="M686"/>
  <c r="E687"/>
  <c r="L687"/>
  <c r="M687" s="1"/>
  <c r="E688"/>
  <c r="L688"/>
  <c r="M688"/>
  <c r="E689"/>
  <c r="L689"/>
  <c r="M689" s="1"/>
  <c r="F690"/>
  <c r="G690"/>
  <c r="G752" s="1"/>
  <c r="H690"/>
  <c r="I690"/>
  <c r="I752" s="1"/>
  <c r="J690"/>
  <c r="K690"/>
  <c r="K752" s="1"/>
  <c r="E691"/>
  <c r="L691"/>
  <c r="L690" s="1"/>
  <c r="E692"/>
  <c r="E690" s="1"/>
  <c r="L692"/>
  <c r="M692"/>
  <c r="E693"/>
  <c r="L693"/>
  <c r="M693" s="1"/>
  <c r="E694"/>
  <c r="M694" s="1"/>
  <c r="L694"/>
  <c r="E695"/>
  <c r="L695"/>
  <c r="M695" s="1"/>
  <c r="E696"/>
  <c r="L696"/>
  <c r="M696"/>
  <c r="E697"/>
  <c r="L697"/>
  <c r="M697" s="1"/>
  <c r="E698"/>
  <c r="L698"/>
  <c r="M698"/>
  <c r="F699"/>
  <c r="G699"/>
  <c r="H699"/>
  <c r="I699"/>
  <c r="J699"/>
  <c r="K699"/>
  <c r="E700"/>
  <c r="E699" s="1"/>
  <c r="L700"/>
  <c r="M700"/>
  <c r="E701"/>
  <c r="L701"/>
  <c r="L699" s="1"/>
  <c r="E702"/>
  <c r="L702"/>
  <c r="M702"/>
  <c r="E703"/>
  <c r="L703"/>
  <c r="M703" s="1"/>
  <c r="E704"/>
  <c r="L704"/>
  <c r="M704"/>
  <c r="E705"/>
  <c r="L705"/>
  <c r="M705" s="1"/>
  <c r="E706"/>
  <c r="L706"/>
  <c r="M706"/>
  <c r="E707"/>
  <c r="L707"/>
  <c r="M707" s="1"/>
  <c r="F708"/>
  <c r="G708"/>
  <c r="H708"/>
  <c r="I708"/>
  <c r="J708"/>
  <c r="K708"/>
  <c r="E709"/>
  <c r="L709"/>
  <c r="L708" s="1"/>
  <c r="E710"/>
  <c r="E708" s="1"/>
  <c r="M708" s="1"/>
  <c r="L710"/>
  <c r="M710"/>
  <c r="E711"/>
  <c r="L711"/>
  <c r="M711" s="1"/>
  <c r="E712"/>
  <c r="L712"/>
  <c r="M712"/>
  <c r="E713"/>
  <c r="L713"/>
  <c r="M713" s="1"/>
  <c r="E714"/>
  <c r="L714"/>
  <c r="M714"/>
  <c r="F715"/>
  <c r="G715"/>
  <c r="H715"/>
  <c r="I715"/>
  <c r="J715"/>
  <c r="K715"/>
  <c r="E716"/>
  <c r="E715" s="1"/>
  <c r="L716"/>
  <c r="M716"/>
  <c r="E717"/>
  <c r="L717"/>
  <c r="M717" s="1"/>
  <c r="E718"/>
  <c r="L718"/>
  <c r="M718"/>
  <c r="E719"/>
  <c r="L719"/>
  <c r="M719" s="1"/>
  <c r="E720"/>
  <c r="L720"/>
  <c r="M720"/>
  <c r="E721"/>
  <c r="L721"/>
  <c r="M721" s="1"/>
  <c r="F722"/>
  <c r="G722"/>
  <c r="H722"/>
  <c r="I722"/>
  <c r="J722"/>
  <c r="K722"/>
  <c r="E723"/>
  <c r="L723"/>
  <c r="L722" s="1"/>
  <c r="E724"/>
  <c r="E722" s="1"/>
  <c r="M722" s="1"/>
  <c r="L724"/>
  <c r="M724"/>
  <c r="E725"/>
  <c r="L725"/>
  <c r="M725" s="1"/>
  <c r="F726"/>
  <c r="G726"/>
  <c r="H726"/>
  <c r="I726"/>
  <c r="J726"/>
  <c r="K726"/>
  <c r="E727"/>
  <c r="L727"/>
  <c r="L726" s="1"/>
  <c r="E728"/>
  <c r="E726" s="1"/>
  <c r="L728"/>
  <c r="M728"/>
  <c r="E729"/>
  <c r="L729"/>
  <c r="M729" s="1"/>
  <c r="E730"/>
  <c r="L730"/>
  <c r="M730"/>
  <c r="E731"/>
  <c r="L731"/>
  <c r="M731" s="1"/>
  <c r="E732"/>
  <c r="L732"/>
  <c r="M732"/>
  <c r="E733"/>
  <c r="L733"/>
  <c r="M733" s="1"/>
  <c r="F734"/>
  <c r="G734"/>
  <c r="H734"/>
  <c r="I734"/>
  <c r="J734"/>
  <c r="K734"/>
  <c r="E735"/>
  <c r="L735"/>
  <c r="L734" s="1"/>
  <c r="E736"/>
  <c r="E734" s="1"/>
  <c r="M734" s="1"/>
  <c r="L736"/>
  <c r="M736"/>
  <c r="E737"/>
  <c r="L737"/>
  <c r="M737" s="1"/>
  <c r="F738"/>
  <c r="G738"/>
  <c r="H738"/>
  <c r="I738"/>
  <c r="J738"/>
  <c r="K738"/>
  <c r="E739"/>
  <c r="L739"/>
  <c r="L738" s="1"/>
  <c r="E740"/>
  <c r="E738" s="1"/>
  <c r="L740"/>
  <c r="M740"/>
  <c r="E741"/>
  <c r="L741"/>
  <c r="M741" s="1"/>
  <c r="E742"/>
  <c r="M742" s="1"/>
  <c r="L742"/>
  <c r="E744"/>
  <c r="E743" s="1"/>
  <c r="L744"/>
  <c r="E745"/>
  <c r="L745"/>
  <c r="M745" s="1"/>
  <c r="E746"/>
  <c r="M746" s="1"/>
  <c r="L746"/>
  <c r="M747"/>
  <c r="E748"/>
  <c r="L748"/>
  <c r="M748"/>
  <c r="M749"/>
  <c r="M750"/>
  <c r="M751"/>
  <c r="D752"/>
  <c r="F752"/>
  <c r="H752"/>
  <c r="J752"/>
  <c r="N752"/>
  <c r="M755"/>
  <c r="M756"/>
  <c r="T12" i="5"/>
  <c r="T13"/>
  <c r="I14"/>
  <c r="T14"/>
  <c r="T15"/>
  <c r="I16"/>
  <c r="L16"/>
  <c r="M16"/>
  <c r="T16"/>
  <c r="I17"/>
  <c r="T17"/>
  <c r="T18"/>
  <c r="I19"/>
  <c r="M19"/>
  <c r="T19"/>
  <c r="I20"/>
  <c r="T20"/>
  <c r="L21"/>
  <c r="M21"/>
  <c r="T21"/>
  <c r="T22"/>
  <c r="T23"/>
  <c r="L24"/>
  <c r="M24"/>
  <c r="N24"/>
  <c r="O24"/>
  <c r="P24"/>
  <c r="Q24"/>
  <c r="R24"/>
  <c r="S24"/>
  <c r="T24"/>
  <c r="L25"/>
  <c r="M25"/>
  <c r="N25"/>
  <c r="O25"/>
  <c r="P25"/>
  <c r="Q25"/>
  <c r="R25"/>
  <c r="S25"/>
  <c r="T25"/>
  <c r="J26"/>
  <c r="T26"/>
  <c r="J27"/>
  <c r="T27"/>
  <c r="J28"/>
  <c r="T28"/>
  <c r="T29"/>
  <c r="L30"/>
  <c r="M30"/>
  <c r="N30"/>
  <c r="O30"/>
  <c r="P30"/>
  <c r="Q30"/>
  <c r="R30"/>
  <c r="S30"/>
  <c r="T30"/>
  <c r="L31"/>
  <c r="S31"/>
  <c r="T31"/>
  <c r="L32"/>
  <c r="S32"/>
  <c r="T32"/>
  <c r="L33"/>
  <c r="M33"/>
  <c r="N33"/>
  <c r="O33"/>
  <c r="P33"/>
  <c r="Q33"/>
  <c r="R33"/>
  <c r="S33"/>
  <c r="T33"/>
  <c r="L34"/>
  <c r="S34"/>
  <c r="T34"/>
  <c r="L35"/>
  <c r="S35"/>
  <c r="T35"/>
  <c r="L36"/>
  <c r="S36"/>
  <c r="T36"/>
  <c r="L37"/>
  <c r="S37"/>
  <c r="T37"/>
  <c r="L38"/>
  <c r="S38"/>
  <c r="T38"/>
  <c r="L39"/>
  <c r="M39"/>
  <c r="N39"/>
  <c r="O39"/>
  <c r="P39"/>
  <c r="Q39"/>
  <c r="R39"/>
  <c r="S39"/>
  <c r="T39"/>
  <c r="L40"/>
  <c r="S40"/>
  <c r="T40"/>
  <c r="L41"/>
  <c r="S41"/>
  <c r="T41"/>
  <c r="L42"/>
  <c r="S42"/>
  <c r="T42"/>
  <c r="L43"/>
  <c r="S43"/>
  <c r="T43"/>
  <c r="L44"/>
  <c r="S44"/>
  <c r="T44"/>
  <c r="L45"/>
  <c r="S45"/>
  <c r="T45"/>
  <c r="L46"/>
  <c r="S46"/>
  <c r="T46"/>
  <c r="L47"/>
  <c r="S47"/>
  <c r="T47"/>
  <c r="L48"/>
  <c r="M48"/>
  <c r="N48"/>
  <c r="O48"/>
  <c r="P48"/>
  <c r="Q48"/>
  <c r="R48"/>
  <c r="S48"/>
  <c r="T48"/>
  <c r="L49"/>
  <c r="S49"/>
  <c r="T49"/>
  <c r="L50"/>
  <c r="S50"/>
  <c r="T50"/>
  <c r="L51"/>
  <c r="S51"/>
  <c r="T51"/>
  <c r="L52"/>
  <c r="S52"/>
  <c r="T52"/>
  <c r="L53"/>
  <c r="S53"/>
  <c r="T53"/>
  <c r="L54"/>
  <c r="S54"/>
  <c r="T54"/>
  <c r="L55"/>
  <c r="S55"/>
  <c r="T55"/>
  <c r="L56"/>
  <c r="S56"/>
  <c r="T56"/>
  <c r="L57"/>
  <c r="S57"/>
  <c r="T57"/>
  <c r="L58"/>
  <c r="S58"/>
  <c r="T58"/>
  <c r="L59"/>
  <c r="S59"/>
  <c r="T59"/>
  <c r="L60"/>
  <c r="S60"/>
  <c r="T60"/>
  <c r="L61"/>
  <c r="S61"/>
  <c r="T61"/>
  <c r="L62"/>
  <c r="S62"/>
  <c r="T62"/>
  <c r="L63"/>
  <c r="S63"/>
  <c r="T63"/>
  <c r="L64"/>
  <c r="S64"/>
  <c r="T64"/>
  <c r="L65"/>
  <c r="S65"/>
  <c r="T65"/>
  <c r="L66"/>
  <c r="M66"/>
  <c r="N66"/>
  <c r="O66"/>
  <c r="P66"/>
  <c r="Q66"/>
  <c r="R66"/>
  <c r="S66"/>
  <c r="T66"/>
  <c r="L67"/>
  <c r="S67"/>
  <c r="T67"/>
  <c r="L68"/>
  <c r="S68"/>
  <c r="T68"/>
  <c r="L69"/>
  <c r="S69"/>
  <c r="T69"/>
  <c r="L70"/>
  <c r="M70"/>
  <c r="N70"/>
  <c r="O70"/>
  <c r="P70"/>
  <c r="Q70"/>
  <c r="R70"/>
  <c r="S70"/>
  <c r="T70"/>
  <c r="L71"/>
  <c r="S71"/>
  <c r="T71"/>
  <c r="L72"/>
  <c r="S72"/>
  <c r="T72"/>
  <c r="L73"/>
  <c r="S73"/>
  <c r="T73"/>
  <c r="L74"/>
  <c r="S74"/>
  <c r="T74"/>
  <c r="L75"/>
  <c r="S75"/>
  <c r="T75"/>
  <c r="L76"/>
  <c r="M76"/>
  <c r="N76"/>
  <c r="O76"/>
  <c r="P76"/>
  <c r="Q76"/>
  <c r="R76"/>
  <c r="S76"/>
  <c r="T76"/>
  <c r="L77"/>
  <c r="S77"/>
  <c r="T77"/>
  <c r="L78"/>
  <c r="S78"/>
  <c r="T78"/>
  <c r="L79"/>
  <c r="S79"/>
  <c r="T79"/>
  <c r="L80"/>
  <c r="S80"/>
  <c r="T80"/>
  <c r="L81"/>
  <c r="S81"/>
  <c r="T81"/>
  <c r="L82"/>
  <c r="S82"/>
  <c r="T82"/>
  <c r="L83"/>
  <c r="M83"/>
  <c r="N83"/>
  <c r="O83"/>
  <c r="P83"/>
  <c r="Q83"/>
  <c r="R83"/>
  <c r="S83"/>
  <c r="T83"/>
  <c r="L84"/>
  <c r="S84"/>
  <c r="T84"/>
  <c r="L85"/>
  <c r="S85"/>
  <c r="T85"/>
  <c r="L86"/>
  <c r="S86"/>
  <c r="T86"/>
  <c r="L87"/>
  <c r="S87"/>
  <c r="T87"/>
  <c r="L88"/>
  <c r="S88"/>
  <c r="T88"/>
  <c r="L89"/>
  <c r="S89"/>
  <c r="T89"/>
  <c r="L90"/>
  <c r="S90"/>
  <c r="T90"/>
  <c r="L91"/>
  <c r="S91"/>
  <c r="T91"/>
  <c r="L92"/>
  <c r="M92"/>
  <c r="N92"/>
  <c r="O92"/>
  <c r="P92"/>
  <c r="Q92"/>
  <c r="R92"/>
  <c r="S92"/>
  <c r="T92"/>
  <c r="L93"/>
  <c r="S93"/>
  <c r="T93"/>
  <c r="L94"/>
  <c r="S94"/>
  <c r="T94"/>
  <c r="L95"/>
  <c r="S95"/>
  <c r="T95"/>
  <c r="L96"/>
  <c r="S96"/>
  <c r="T96"/>
  <c r="L97"/>
  <c r="S97"/>
  <c r="T97"/>
  <c r="L98"/>
  <c r="S98"/>
  <c r="T98"/>
  <c r="L99"/>
  <c r="S99"/>
  <c r="T99"/>
  <c r="L100"/>
  <c r="S100"/>
  <c r="T100"/>
  <c r="L101"/>
  <c r="M101"/>
  <c r="N101"/>
  <c r="O101"/>
  <c r="P101"/>
  <c r="Q101"/>
  <c r="R101"/>
  <c r="S101"/>
  <c r="T101"/>
  <c r="L102"/>
  <c r="S102"/>
  <c r="T102"/>
  <c r="L103"/>
  <c r="S103"/>
  <c r="T103"/>
  <c r="L104"/>
  <c r="S104"/>
  <c r="T104"/>
  <c r="L105"/>
  <c r="S105"/>
  <c r="T105"/>
  <c r="L106"/>
  <c r="S106"/>
  <c r="T106"/>
  <c r="L107"/>
  <c r="S107"/>
  <c r="T107"/>
  <c r="L108"/>
  <c r="M108"/>
  <c r="N108"/>
  <c r="O108"/>
  <c r="P108"/>
  <c r="Q108"/>
  <c r="R108"/>
  <c r="S108"/>
  <c r="T108"/>
  <c r="L109"/>
  <c r="S109"/>
  <c r="T109"/>
  <c r="L110"/>
  <c r="S110"/>
  <c r="T110"/>
  <c r="L111"/>
  <c r="S111"/>
  <c r="T111"/>
  <c r="L112"/>
  <c r="S112"/>
  <c r="T112"/>
  <c r="L113"/>
  <c r="S113"/>
  <c r="T113"/>
  <c r="L114"/>
  <c r="S114"/>
  <c r="T114"/>
  <c r="L115"/>
  <c r="M115"/>
  <c r="N115"/>
  <c r="O115"/>
  <c r="P115"/>
  <c r="Q115"/>
  <c r="R115"/>
  <c r="S115"/>
  <c r="T115"/>
  <c r="L116"/>
  <c r="S116"/>
  <c r="T116"/>
  <c r="L117"/>
  <c r="S117"/>
  <c r="T117"/>
  <c r="L118"/>
  <c r="S118"/>
  <c r="T118"/>
  <c r="L119"/>
  <c r="M119"/>
  <c r="N119"/>
  <c r="O119"/>
  <c r="P119"/>
  <c r="Q119"/>
  <c r="R119"/>
  <c r="S119"/>
  <c r="T119"/>
  <c r="L120"/>
  <c r="S120"/>
  <c r="T120"/>
  <c r="L121"/>
  <c r="S121"/>
  <c r="T121"/>
  <c r="L122"/>
  <c r="S122"/>
  <c r="T122"/>
  <c r="L123"/>
  <c r="S123"/>
  <c r="T123"/>
  <c r="L124"/>
  <c r="S124"/>
  <c r="T124"/>
  <c r="L125"/>
  <c r="S125"/>
  <c r="T125"/>
  <c r="L126"/>
  <c r="S126"/>
  <c r="T126"/>
  <c r="L127"/>
  <c r="M127"/>
  <c r="N127"/>
  <c r="O127"/>
  <c r="P127"/>
  <c r="Q127"/>
  <c r="R127"/>
  <c r="S127"/>
  <c r="T127"/>
  <c r="L128"/>
  <c r="S128"/>
  <c r="T128"/>
  <c r="L129"/>
  <c r="S129"/>
  <c r="T129"/>
  <c r="L130"/>
  <c r="S130"/>
  <c r="T130"/>
  <c r="L131"/>
  <c r="M131"/>
  <c r="N131"/>
  <c r="O131"/>
  <c r="P131"/>
  <c r="Q131"/>
  <c r="R131"/>
  <c r="S131"/>
  <c r="T131"/>
  <c r="L132"/>
  <c r="S132"/>
  <c r="T132"/>
  <c r="L133"/>
  <c r="S133"/>
  <c r="T133"/>
  <c r="L134"/>
  <c r="S134"/>
  <c r="T134"/>
  <c r="L135"/>
  <c r="S135"/>
  <c r="T135"/>
  <c r="L136"/>
  <c r="S136"/>
  <c r="T136"/>
  <c r="L137"/>
  <c r="S137"/>
  <c r="T137"/>
  <c r="L138"/>
  <c r="S138"/>
  <c r="T138"/>
  <c r="L139"/>
  <c r="S139"/>
  <c r="T139"/>
  <c r="T140"/>
  <c r="L141"/>
  <c r="S141"/>
  <c r="T141"/>
  <c r="T142"/>
  <c r="T143"/>
  <c r="T144"/>
  <c r="K145"/>
  <c r="L145"/>
  <c r="M145"/>
  <c r="N145"/>
  <c r="O145"/>
  <c r="P145"/>
  <c r="Q145"/>
  <c r="R145"/>
  <c r="S145"/>
  <c r="T145"/>
  <c r="U145"/>
  <c r="T146"/>
  <c r="T147"/>
  <c r="T148"/>
  <c r="T149"/>
  <c r="T150"/>
  <c r="T151"/>
  <c r="T152"/>
  <c r="T153"/>
  <c r="T154"/>
  <c r="K301" i="3" l="1"/>
  <c r="K445" s="1"/>
  <c r="I301"/>
  <c r="I445" s="1"/>
  <c r="G301"/>
  <c r="G445" s="1"/>
  <c r="E301"/>
  <c r="E445" s="1"/>
  <c r="E598" s="1"/>
  <c r="K297"/>
  <c r="I55" i="2" s="1"/>
  <c r="I297" i="3"/>
  <c r="G55" i="2" s="1"/>
  <c r="G297" i="3"/>
  <c r="E297"/>
  <c r="L296"/>
  <c r="Q62" i="1" s="1"/>
  <c r="J62" s="1"/>
  <c r="N62" s="1"/>
  <c r="J296" i="3"/>
  <c r="H54" i="2" s="1"/>
  <c r="H296" i="3"/>
  <c r="F296"/>
  <c r="K295"/>
  <c r="I295"/>
  <c r="G295"/>
  <c r="E295"/>
  <c r="L294"/>
  <c r="J294"/>
  <c r="H53" i="2" s="1"/>
  <c r="H294" i="3"/>
  <c r="F294"/>
  <c r="K293"/>
  <c r="I52" i="2" s="1"/>
  <c r="I293" i="3"/>
  <c r="G52" i="2" s="1"/>
  <c r="G293" i="3"/>
  <c r="E293"/>
  <c r="L292"/>
  <c r="Q70" i="1" s="1"/>
  <c r="J70" s="1"/>
  <c r="N70" s="1"/>
  <c r="J292" i="3"/>
  <c r="H292"/>
  <c r="F292"/>
  <c r="K291"/>
  <c r="I291"/>
  <c r="G291"/>
  <c r="E291"/>
  <c r="L290"/>
  <c r="J290"/>
  <c r="H290"/>
  <c r="F290"/>
  <c r="K289"/>
  <c r="I289"/>
  <c r="G289"/>
  <c r="E289"/>
  <c r="L288"/>
  <c r="J288"/>
  <c r="H50" i="2" s="1"/>
  <c r="H288" i="3"/>
  <c r="F288"/>
  <c r="K287"/>
  <c r="I287"/>
  <c r="G287"/>
  <c r="E287"/>
  <c r="L286"/>
  <c r="J286"/>
  <c r="H286"/>
  <c r="F286"/>
  <c r="K285"/>
  <c r="I285"/>
  <c r="G285"/>
  <c r="E285"/>
  <c r="L284"/>
  <c r="Q60" i="1" s="1"/>
  <c r="J60" s="1"/>
  <c r="N60" s="1"/>
  <c r="J284" i="3"/>
  <c r="H284"/>
  <c r="F284"/>
  <c r="K283"/>
  <c r="I283"/>
  <c r="G283"/>
  <c r="E283"/>
  <c r="L282"/>
  <c r="J282"/>
  <c r="H282"/>
  <c r="F282"/>
  <c r="K281"/>
  <c r="I281"/>
  <c r="G281"/>
  <c r="E281"/>
  <c r="L280"/>
  <c r="J280"/>
  <c r="H280"/>
  <c r="F280"/>
  <c r="K279"/>
  <c r="I279"/>
  <c r="G279"/>
  <c r="E279"/>
  <c r="L278"/>
  <c r="J278"/>
  <c r="H278"/>
  <c r="F278"/>
  <c r="K277"/>
  <c r="I277"/>
  <c r="G277"/>
  <c r="E277"/>
  <c r="L276"/>
  <c r="J276"/>
  <c r="H276"/>
  <c r="F276"/>
  <c r="K275"/>
  <c r="I275"/>
  <c r="G275"/>
  <c r="E275"/>
  <c r="L274"/>
  <c r="Q74" i="1" s="1"/>
  <c r="J74" s="1"/>
  <c r="N74" s="1"/>
  <c r="J274" i="3"/>
  <c r="H274"/>
  <c r="F274"/>
  <c r="K273"/>
  <c r="I273"/>
  <c r="G273"/>
  <c r="E273"/>
  <c r="L272"/>
  <c r="J272"/>
  <c r="H51" i="2" s="1"/>
  <c r="H272" i="3"/>
  <c r="F272"/>
  <c r="K271"/>
  <c r="I271"/>
  <c r="G271"/>
  <c r="E271"/>
  <c r="L270"/>
  <c r="J270"/>
  <c r="H270"/>
  <c r="F270"/>
  <c r="K269"/>
  <c r="I269"/>
  <c r="G269"/>
  <c r="E269"/>
  <c r="L268"/>
  <c r="J268"/>
  <c r="H268"/>
  <c r="F268"/>
  <c r="K267"/>
  <c r="I267"/>
  <c r="G267"/>
  <c r="E267"/>
  <c r="L266"/>
  <c r="J266"/>
  <c r="H266"/>
  <c r="F266"/>
  <c r="K265"/>
  <c r="I265"/>
  <c r="G265"/>
  <c r="E265"/>
  <c r="L264"/>
  <c r="J264"/>
  <c r="H264"/>
  <c r="F264"/>
  <c r="K263"/>
  <c r="I263"/>
  <c r="G263"/>
  <c r="E263"/>
  <c r="L262"/>
  <c r="J262"/>
  <c r="H262"/>
  <c r="F262"/>
  <c r="K261"/>
  <c r="I261"/>
  <c r="G261"/>
  <c r="E261"/>
  <c r="L260"/>
  <c r="J260"/>
  <c r="H260"/>
  <c r="F260"/>
  <c r="K259"/>
  <c r="I259"/>
  <c r="G259"/>
  <c r="E259"/>
  <c r="L258"/>
  <c r="J258"/>
  <c r="H258"/>
  <c r="F258"/>
  <c r="K257"/>
  <c r="I257"/>
  <c r="G257"/>
  <c r="E257"/>
  <c r="L256"/>
  <c r="J256"/>
  <c r="H47" i="2" s="1"/>
  <c r="H256" i="3"/>
  <c r="F256"/>
  <c r="K255"/>
  <c r="I255"/>
  <c r="G255"/>
  <c r="E255"/>
  <c r="L254"/>
  <c r="J254"/>
  <c r="H254"/>
  <c r="F254"/>
  <c r="K253"/>
  <c r="I253"/>
  <c r="G253"/>
  <c r="E253"/>
  <c r="L252"/>
  <c r="J252"/>
  <c r="H252"/>
  <c r="F252"/>
  <c r="K251"/>
  <c r="I251"/>
  <c r="G251"/>
  <c r="E251"/>
  <c r="L250"/>
  <c r="J250"/>
  <c r="H250"/>
  <c r="F250"/>
  <c r="K249"/>
  <c r="I63" i="2" s="1"/>
  <c r="I249" i="3"/>
  <c r="G63" i="2" s="1"/>
  <c r="G249" i="3"/>
  <c r="E249"/>
  <c r="L248"/>
  <c r="J248"/>
  <c r="H248"/>
  <c r="F248"/>
  <c r="K247"/>
  <c r="I247"/>
  <c r="G247"/>
  <c r="E247"/>
  <c r="L246"/>
  <c r="J246"/>
  <c r="H246"/>
  <c r="F246"/>
  <c r="K245"/>
  <c r="I245"/>
  <c r="G245"/>
  <c r="E245"/>
  <c r="L244"/>
  <c r="J244"/>
  <c r="H244"/>
  <c r="F244"/>
  <c r="K243"/>
  <c r="I243"/>
  <c r="G243"/>
  <c r="E243"/>
  <c r="L242"/>
  <c r="J242"/>
  <c r="H242"/>
  <c r="F242"/>
  <c r="K241"/>
  <c r="I241"/>
  <c r="G241"/>
  <c r="E241"/>
  <c r="L240"/>
  <c r="Q66" i="1" s="1"/>
  <c r="J66" s="1"/>
  <c r="N66" s="1"/>
  <c r="J240" i="3"/>
  <c r="H240"/>
  <c r="F240"/>
  <c r="K239"/>
  <c r="I239"/>
  <c r="G239"/>
  <c r="E239"/>
  <c r="L238"/>
  <c r="J238"/>
  <c r="H238"/>
  <c r="F238"/>
  <c r="K237"/>
  <c r="I237"/>
  <c r="G237"/>
  <c r="E237"/>
  <c r="L236"/>
  <c r="J236"/>
  <c r="H236"/>
  <c r="F236"/>
  <c r="K235"/>
  <c r="I235"/>
  <c r="G235"/>
  <c r="E235"/>
  <c r="L234"/>
  <c r="J234"/>
  <c r="H234"/>
  <c r="F234"/>
  <c r="K233"/>
  <c r="I233"/>
  <c r="G233"/>
  <c r="I232"/>
  <c r="E232"/>
  <c r="J231"/>
  <c r="F231"/>
  <c r="K230"/>
  <c r="G230"/>
  <c r="L229"/>
  <c r="H229"/>
  <c r="I228"/>
  <c r="E228"/>
  <c r="J227"/>
  <c r="K226"/>
  <c r="G226"/>
  <c r="L225"/>
  <c r="H225"/>
  <c r="E188"/>
  <c r="M188" s="1"/>
  <c r="G188"/>
  <c r="I188"/>
  <c r="K188"/>
  <c r="F189"/>
  <c r="H189"/>
  <c r="J189"/>
  <c r="L189"/>
  <c r="F191"/>
  <c r="H191"/>
  <c r="J191"/>
  <c r="L191"/>
  <c r="E192"/>
  <c r="G192"/>
  <c r="I192"/>
  <c r="K192"/>
  <c r="F193"/>
  <c r="H193"/>
  <c r="J193"/>
  <c r="L193"/>
  <c r="E194"/>
  <c r="G194"/>
  <c r="I194"/>
  <c r="K194"/>
  <c r="F195"/>
  <c r="H195"/>
  <c r="J195"/>
  <c r="L195"/>
  <c r="F197"/>
  <c r="H197"/>
  <c r="J197"/>
  <c r="L197"/>
  <c r="E198"/>
  <c r="M198" s="1"/>
  <c r="G198"/>
  <c r="I198"/>
  <c r="K198"/>
  <c r="F199"/>
  <c r="H199"/>
  <c r="J199"/>
  <c r="L199"/>
  <c r="E200"/>
  <c r="M200" s="1"/>
  <c r="G200"/>
  <c r="I200"/>
  <c r="K200"/>
  <c r="F201"/>
  <c r="H201"/>
  <c r="J201"/>
  <c r="L201"/>
  <c r="E202"/>
  <c r="G202"/>
  <c r="I202"/>
  <c r="K202"/>
  <c r="F203"/>
  <c r="H203"/>
  <c r="J203"/>
  <c r="L203"/>
  <c r="E206"/>
  <c r="G206"/>
  <c r="I206"/>
  <c r="K206"/>
  <c r="F207"/>
  <c r="H207"/>
  <c r="J207"/>
  <c r="L207"/>
  <c r="E208"/>
  <c r="G208"/>
  <c r="I208"/>
  <c r="K208"/>
  <c r="F209"/>
  <c r="H209"/>
  <c r="J209"/>
  <c r="L209"/>
  <c r="E210"/>
  <c r="M210" s="1"/>
  <c r="G210"/>
  <c r="I210"/>
  <c r="K210"/>
  <c r="F211"/>
  <c r="H211"/>
  <c r="J211"/>
  <c r="L211"/>
  <c r="E212"/>
  <c r="G212"/>
  <c r="I212"/>
  <c r="K212"/>
  <c r="F213"/>
  <c r="H213"/>
  <c r="J213"/>
  <c r="L213"/>
  <c r="E214"/>
  <c r="G214"/>
  <c r="I214"/>
  <c r="K214"/>
  <c r="F215"/>
  <c r="H215"/>
  <c r="J215"/>
  <c r="L215"/>
  <c r="E216"/>
  <c r="G216"/>
  <c r="I216"/>
  <c r="K216"/>
  <c r="F217"/>
  <c r="H217"/>
  <c r="J217"/>
  <c r="L217"/>
  <c r="E218"/>
  <c r="G218"/>
  <c r="I218"/>
  <c r="K218"/>
  <c r="F219"/>
  <c r="H219"/>
  <c r="J219"/>
  <c r="L219"/>
  <c r="E220"/>
  <c r="G220"/>
  <c r="I220"/>
  <c r="K220"/>
  <c r="F221"/>
  <c r="H221"/>
  <c r="J221"/>
  <c r="L221"/>
  <c r="E222"/>
  <c r="M222" s="1"/>
  <c r="G222"/>
  <c r="I222"/>
  <c r="K222"/>
  <c r="E224"/>
  <c r="G224"/>
  <c r="F188"/>
  <c r="H188"/>
  <c r="J188"/>
  <c r="L188"/>
  <c r="E189"/>
  <c r="M189" s="1"/>
  <c r="G189"/>
  <c r="I189"/>
  <c r="K189"/>
  <c r="E191"/>
  <c r="M191" s="1"/>
  <c r="G191"/>
  <c r="I191"/>
  <c r="K191"/>
  <c r="F192"/>
  <c r="H192"/>
  <c r="J192"/>
  <c r="L192"/>
  <c r="E193"/>
  <c r="M193" s="1"/>
  <c r="G193"/>
  <c r="I193"/>
  <c r="K193"/>
  <c r="F194"/>
  <c r="H194"/>
  <c r="J194"/>
  <c r="L194"/>
  <c r="E195"/>
  <c r="M195" s="1"/>
  <c r="G195"/>
  <c r="I195"/>
  <c r="K195"/>
  <c r="E197"/>
  <c r="M197" s="1"/>
  <c r="G197"/>
  <c r="I197"/>
  <c r="K197"/>
  <c r="F198"/>
  <c r="H198"/>
  <c r="J198"/>
  <c r="L198"/>
  <c r="E199"/>
  <c r="M199" s="1"/>
  <c r="G199"/>
  <c r="I199"/>
  <c r="K199"/>
  <c r="F200"/>
  <c r="H200"/>
  <c r="J200"/>
  <c r="L200"/>
  <c r="E201"/>
  <c r="M201" s="1"/>
  <c r="G201"/>
  <c r="I201"/>
  <c r="K201"/>
  <c r="F202"/>
  <c r="H202"/>
  <c r="J202"/>
  <c r="L202"/>
  <c r="E203"/>
  <c r="M203" s="1"/>
  <c r="G203"/>
  <c r="I203"/>
  <c r="K203"/>
  <c r="F206"/>
  <c r="H206"/>
  <c r="J206"/>
  <c r="L206"/>
  <c r="E207"/>
  <c r="M207" s="1"/>
  <c r="G207"/>
  <c r="I207"/>
  <c r="K207"/>
  <c r="F208"/>
  <c r="H208"/>
  <c r="J208"/>
  <c r="L208"/>
  <c r="E209"/>
  <c r="M209" s="1"/>
  <c r="G209"/>
  <c r="I209"/>
  <c r="K209"/>
  <c r="F210"/>
  <c r="H210"/>
  <c r="J210"/>
  <c r="L210"/>
  <c r="E211"/>
  <c r="M211" s="1"/>
  <c r="G211"/>
  <c r="I211"/>
  <c r="K211"/>
  <c r="F212"/>
  <c r="H212"/>
  <c r="J212"/>
  <c r="L212"/>
  <c r="E213"/>
  <c r="M213" s="1"/>
  <c r="G213"/>
  <c r="I213"/>
  <c r="K213"/>
  <c r="F214"/>
  <c r="H214"/>
  <c r="J214"/>
  <c r="L214"/>
  <c r="E215"/>
  <c r="M215" s="1"/>
  <c r="G215"/>
  <c r="I215"/>
  <c r="K215"/>
  <c r="F216"/>
  <c r="H216"/>
  <c r="J216"/>
  <c r="L216"/>
  <c r="E217"/>
  <c r="G217"/>
  <c r="I217"/>
  <c r="K217"/>
  <c r="F218"/>
  <c r="H218"/>
  <c r="J218"/>
  <c r="L218"/>
  <c r="E219"/>
  <c r="M219" s="1"/>
  <c r="G219"/>
  <c r="I219"/>
  <c r="K219"/>
  <c r="F220"/>
  <c r="H220"/>
  <c r="J220"/>
  <c r="L220"/>
  <c r="E221"/>
  <c r="M221" s="1"/>
  <c r="G221"/>
  <c r="I221"/>
  <c r="K221"/>
  <c r="F222"/>
  <c r="H222"/>
  <c r="J222"/>
  <c r="L222"/>
  <c r="F224"/>
  <c r="H224"/>
  <c r="J224"/>
  <c r="L224"/>
  <c r="E225"/>
  <c r="M225" s="1"/>
  <c r="G225"/>
  <c r="I225"/>
  <c r="K225"/>
  <c r="F226"/>
  <c r="H226"/>
  <c r="J226"/>
  <c r="L226"/>
  <c r="F228"/>
  <c r="H228"/>
  <c r="J228"/>
  <c r="L228"/>
  <c r="E229"/>
  <c r="M229" s="1"/>
  <c r="G229"/>
  <c r="I229"/>
  <c r="K229"/>
  <c r="F230"/>
  <c r="H230"/>
  <c r="J230"/>
  <c r="L230"/>
  <c r="E231"/>
  <c r="G231"/>
  <c r="I231"/>
  <c r="K231"/>
  <c r="F232"/>
  <c r="H232"/>
  <c r="J232"/>
  <c r="L232"/>
  <c r="F187"/>
  <c r="H187"/>
  <c r="J187"/>
  <c r="H40" i="2" s="1"/>
  <c r="L187" i="3"/>
  <c r="E190"/>
  <c r="G190"/>
  <c r="I190"/>
  <c r="G41" i="2" s="1"/>
  <c r="K190" i="3"/>
  <c r="I41" i="2" s="1"/>
  <c r="E196" i="3"/>
  <c r="G196"/>
  <c r="I196"/>
  <c r="K196"/>
  <c r="E204"/>
  <c r="G204"/>
  <c r="I204"/>
  <c r="K204"/>
  <c r="F205"/>
  <c r="H205"/>
  <c r="J205"/>
  <c r="L205"/>
  <c r="F223"/>
  <c r="H223"/>
  <c r="J223"/>
  <c r="L223"/>
  <c r="Q53" i="1" s="1"/>
  <c r="J53" s="1"/>
  <c r="N53" s="1"/>
  <c r="E187" i="3"/>
  <c r="G187"/>
  <c r="I187"/>
  <c r="G40" i="2" s="1"/>
  <c r="K187" i="3"/>
  <c r="I40" i="2" s="1"/>
  <c r="F190" i="3"/>
  <c r="H190"/>
  <c r="J190"/>
  <c r="H41" i="2" s="1"/>
  <c r="L190" i="3"/>
  <c r="F196"/>
  <c r="H196"/>
  <c r="J196"/>
  <c r="L196"/>
  <c r="F204"/>
  <c r="H204"/>
  <c r="J204"/>
  <c r="L204"/>
  <c r="E205"/>
  <c r="G205"/>
  <c r="I205"/>
  <c r="K205"/>
  <c r="E223"/>
  <c r="G223"/>
  <c r="I223"/>
  <c r="K223"/>
  <c r="E227"/>
  <c r="G227"/>
  <c r="I227"/>
  <c r="K227"/>
  <c r="E233"/>
  <c r="L301"/>
  <c r="L445" s="1"/>
  <c r="L598" s="1"/>
  <c r="L447" s="1"/>
  <c r="J301"/>
  <c r="J445" s="1"/>
  <c r="H301"/>
  <c r="H445" s="1"/>
  <c r="F301"/>
  <c r="F445" s="1"/>
  <c r="L297"/>
  <c r="J297"/>
  <c r="H55" i="2" s="1"/>
  <c r="H297" i="3"/>
  <c r="F297"/>
  <c r="K296"/>
  <c r="I54" i="2" s="1"/>
  <c r="I296" i="3"/>
  <c r="G54" i="2" s="1"/>
  <c r="G296" i="3"/>
  <c r="E296"/>
  <c r="L295"/>
  <c r="J295"/>
  <c r="H295"/>
  <c r="F295"/>
  <c r="K294"/>
  <c r="I53" i="2" s="1"/>
  <c r="I294" i="3"/>
  <c r="G53" i="2" s="1"/>
  <c r="G294" i="3"/>
  <c r="E294"/>
  <c r="L293"/>
  <c r="Q61" i="1" s="1"/>
  <c r="J61" s="1"/>
  <c r="N61" s="1"/>
  <c r="J293" i="3"/>
  <c r="H52" i="2" s="1"/>
  <c r="H293" i="3"/>
  <c r="F293"/>
  <c r="K292"/>
  <c r="I292"/>
  <c r="G292"/>
  <c r="E292"/>
  <c r="L291"/>
  <c r="J291"/>
  <c r="H291"/>
  <c r="F291"/>
  <c r="K290"/>
  <c r="I290"/>
  <c r="G290"/>
  <c r="E290"/>
  <c r="M290" s="1"/>
  <c r="L289"/>
  <c r="J289"/>
  <c r="H289"/>
  <c r="F289"/>
  <c r="K288"/>
  <c r="I50" i="2" s="1"/>
  <c r="I288" i="3"/>
  <c r="G50" i="2" s="1"/>
  <c r="G288" i="3"/>
  <c r="E288"/>
  <c r="L287"/>
  <c r="Q58" i="1" s="1"/>
  <c r="J287" i="3"/>
  <c r="H287"/>
  <c r="F287"/>
  <c r="K286"/>
  <c r="I286"/>
  <c r="G286"/>
  <c r="E286"/>
  <c r="M286" s="1"/>
  <c r="L285"/>
  <c r="J285"/>
  <c r="H285"/>
  <c r="F285"/>
  <c r="K284"/>
  <c r="I284"/>
  <c r="G284"/>
  <c r="E284"/>
  <c r="L283"/>
  <c r="J283"/>
  <c r="H283"/>
  <c r="F283"/>
  <c r="K282"/>
  <c r="I282"/>
  <c r="G282"/>
  <c r="E282"/>
  <c r="M282" s="1"/>
  <c r="L281"/>
  <c r="J281"/>
  <c r="H281"/>
  <c r="F281"/>
  <c r="K280"/>
  <c r="I280"/>
  <c r="G280"/>
  <c r="E280"/>
  <c r="M280" s="1"/>
  <c r="L279"/>
  <c r="J279"/>
  <c r="H279"/>
  <c r="F279"/>
  <c r="K278"/>
  <c r="I278"/>
  <c r="G278"/>
  <c r="E278"/>
  <c r="M278" s="1"/>
  <c r="L277"/>
  <c r="J277"/>
  <c r="H277"/>
  <c r="F277"/>
  <c r="K276"/>
  <c r="I276"/>
  <c r="G276"/>
  <c r="E276"/>
  <c r="M276" s="1"/>
  <c r="L275"/>
  <c r="Q59" i="1" s="1"/>
  <c r="J59" s="1"/>
  <c r="N59" s="1"/>
  <c r="J275" i="3"/>
  <c r="H49" i="2" s="1"/>
  <c r="H275" i="3"/>
  <c r="F275"/>
  <c r="K274"/>
  <c r="I274"/>
  <c r="G274"/>
  <c r="E274"/>
  <c r="L273"/>
  <c r="J273"/>
  <c r="H273"/>
  <c r="F273"/>
  <c r="K272"/>
  <c r="I51" i="2" s="1"/>
  <c r="I272" i="3"/>
  <c r="G51" i="2" s="1"/>
  <c r="G272" i="3"/>
  <c r="E272"/>
  <c r="L271"/>
  <c r="J271"/>
  <c r="H271"/>
  <c r="F271"/>
  <c r="K270"/>
  <c r="I270"/>
  <c r="G270"/>
  <c r="E270"/>
  <c r="M270" s="1"/>
  <c r="L269"/>
  <c r="J269"/>
  <c r="H269"/>
  <c r="F269"/>
  <c r="K268"/>
  <c r="I268"/>
  <c r="G268"/>
  <c r="E268"/>
  <c r="M268" s="1"/>
  <c r="L267"/>
  <c r="J267"/>
  <c r="H267"/>
  <c r="F267"/>
  <c r="K266"/>
  <c r="I266"/>
  <c r="G266"/>
  <c r="E266"/>
  <c r="M266" s="1"/>
  <c r="L265"/>
  <c r="J265"/>
  <c r="H48" i="2" s="1"/>
  <c r="H265" i="3"/>
  <c r="F265"/>
  <c r="K264"/>
  <c r="I264"/>
  <c r="G264"/>
  <c r="E264"/>
  <c r="M264" s="1"/>
  <c r="L263"/>
  <c r="J263"/>
  <c r="H263"/>
  <c r="F263"/>
  <c r="K262"/>
  <c r="I262"/>
  <c r="G262"/>
  <c r="E262"/>
  <c r="M262" s="1"/>
  <c r="L261"/>
  <c r="J261"/>
  <c r="H261"/>
  <c r="F261"/>
  <c r="K260"/>
  <c r="I260"/>
  <c r="G260"/>
  <c r="E260"/>
  <c r="M260" s="1"/>
  <c r="L259"/>
  <c r="J259"/>
  <c r="H259"/>
  <c r="F259"/>
  <c r="K258"/>
  <c r="I258"/>
  <c r="G258"/>
  <c r="E258"/>
  <c r="M258" s="1"/>
  <c r="L257"/>
  <c r="J257"/>
  <c r="H257"/>
  <c r="F257"/>
  <c r="K256"/>
  <c r="I47" i="2" s="1"/>
  <c r="I256" i="3"/>
  <c r="G47" i="2" s="1"/>
  <c r="G256" i="3"/>
  <c r="E256"/>
  <c r="L255"/>
  <c r="Q69" i="1" s="1"/>
  <c r="J255" i="3"/>
  <c r="H46" i="2" s="1"/>
  <c r="H255" i="3"/>
  <c r="F255"/>
  <c r="K254"/>
  <c r="I254"/>
  <c r="G254"/>
  <c r="E254"/>
  <c r="M254" s="1"/>
  <c r="L253"/>
  <c r="J253"/>
  <c r="H253"/>
  <c r="F253"/>
  <c r="K252"/>
  <c r="I252"/>
  <c r="G252"/>
  <c r="E252"/>
  <c r="M252" s="1"/>
  <c r="L251"/>
  <c r="J251"/>
  <c r="H251"/>
  <c r="F251"/>
  <c r="K250"/>
  <c r="I250"/>
  <c r="G250"/>
  <c r="E250"/>
  <c r="M250" s="1"/>
  <c r="L249"/>
  <c r="Q73" i="1" s="1"/>
  <c r="J249" i="3"/>
  <c r="H63" i="2" s="1"/>
  <c r="H249" i="3"/>
  <c r="F249"/>
  <c r="K248"/>
  <c r="I248"/>
  <c r="G248"/>
  <c r="E248"/>
  <c r="M248" s="1"/>
  <c r="L247"/>
  <c r="J247"/>
  <c r="H247"/>
  <c r="F247"/>
  <c r="K246"/>
  <c r="I246"/>
  <c r="G246"/>
  <c r="E246"/>
  <c r="M246" s="1"/>
  <c r="L245"/>
  <c r="J245"/>
  <c r="H245"/>
  <c r="F245"/>
  <c r="K244"/>
  <c r="I244"/>
  <c r="G244"/>
  <c r="E244"/>
  <c r="M244" s="1"/>
  <c r="L243"/>
  <c r="J243"/>
  <c r="H243"/>
  <c r="F243"/>
  <c r="K242"/>
  <c r="I242"/>
  <c r="G242"/>
  <c r="E242"/>
  <c r="M242" s="1"/>
  <c r="L241"/>
  <c r="J241"/>
  <c r="H241"/>
  <c r="F241"/>
  <c r="K240"/>
  <c r="I240"/>
  <c r="G240"/>
  <c r="E240"/>
  <c r="L239"/>
  <c r="J239"/>
  <c r="H239"/>
  <c r="F239"/>
  <c r="K238"/>
  <c r="I238"/>
  <c r="G238"/>
  <c r="E238"/>
  <c r="M238" s="1"/>
  <c r="L237"/>
  <c r="J237"/>
  <c r="H237"/>
  <c r="F237"/>
  <c r="K236"/>
  <c r="I45" i="2" s="1"/>
  <c r="I236" i="3"/>
  <c r="G45" i="2" s="1"/>
  <c r="G236" i="3"/>
  <c r="E236"/>
  <c r="L235"/>
  <c r="J235"/>
  <c r="H235"/>
  <c r="F235"/>
  <c r="K234"/>
  <c r="I234"/>
  <c r="G234"/>
  <c r="E234"/>
  <c r="M234" s="1"/>
  <c r="L233"/>
  <c r="J233"/>
  <c r="H233"/>
  <c r="F233"/>
  <c r="K232"/>
  <c r="G232"/>
  <c r="L231"/>
  <c r="H231"/>
  <c r="I230"/>
  <c r="E230"/>
  <c r="M230" s="1"/>
  <c r="J229"/>
  <c r="F229"/>
  <c r="K228"/>
  <c r="G228"/>
  <c r="L227"/>
  <c r="Q65" i="1" s="1"/>
  <c r="H227" i="3"/>
  <c r="I226"/>
  <c r="E226"/>
  <c r="M226" s="1"/>
  <c r="J225"/>
  <c r="F225"/>
  <c r="K224"/>
  <c r="G68" i="2"/>
  <c r="G66" s="1"/>
  <c r="F69"/>
  <c r="N131" i="1"/>
  <c r="N132" s="1"/>
  <c r="J132"/>
  <c r="N112"/>
  <c r="N114" s="1"/>
  <c r="J114"/>
  <c r="N104"/>
  <c r="N106" s="1"/>
  <c r="J106"/>
  <c r="J120" s="1"/>
  <c r="N97"/>
  <c r="N99" s="1"/>
  <c r="J99"/>
  <c r="N87"/>
  <c r="N89" s="1"/>
  <c r="J89"/>
  <c r="J101" s="1"/>
  <c r="J84" s="1"/>
  <c r="N25"/>
  <c r="N28" s="1"/>
  <c r="J28"/>
  <c r="F87" i="2"/>
  <c r="F79"/>
  <c r="F77" s="1"/>
  <c r="H77"/>
  <c r="H66" s="1"/>
  <c r="F73"/>
  <c r="F70"/>
  <c r="I68"/>
  <c r="I66" s="1"/>
  <c r="F60"/>
  <c r="F57"/>
  <c r="I127" i="1"/>
  <c r="I95"/>
  <c r="F82"/>
  <c r="I46"/>
  <c r="I23"/>
  <c r="N122"/>
  <c r="N127" s="1"/>
  <c r="J127"/>
  <c r="N116"/>
  <c r="N118" s="1"/>
  <c r="J118"/>
  <c r="N108"/>
  <c r="N110" s="1"/>
  <c r="J110"/>
  <c r="L133"/>
  <c r="L140"/>
  <c r="L137" s="1"/>
  <c r="F133"/>
  <c r="F140"/>
  <c r="F137" s="1"/>
  <c r="N91"/>
  <c r="N95" s="1"/>
  <c r="J95"/>
  <c r="N79"/>
  <c r="N81" s="1"/>
  <c r="J81"/>
  <c r="G82"/>
  <c r="G140"/>
  <c r="G137" s="1"/>
  <c r="G141"/>
  <c r="G138" s="1"/>
  <c r="G133"/>
  <c r="N42"/>
  <c r="N46" s="1"/>
  <c r="J46"/>
  <c r="N13"/>
  <c r="N23" s="1"/>
  <c r="N48" s="1"/>
  <c r="J23"/>
  <c r="F88" i="2"/>
  <c r="F75"/>
  <c r="F71"/>
  <c r="E68"/>
  <c r="E66" s="1"/>
  <c r="F62"/>
  <c r="F58"/>
  <c r="G56"/>
  <c r="I132" i="1"/>
  <c r="I114"/>
  <c r="I106"/>
  <c r="I120" s="1"/>
  <c r="Q84"/>
  <c r="I99"/>
  <c r="I89"/>
  <c r="L82"/>
  <c r="I28"/>
  <c r="F31" i="2"/>
  <c r="F23"/>
  <c r="F26"/>
  <c r="F25" s="1"/>
  <c r="P9" i="1"/>
  <c r="I9"/>
  <c r="M699" i="3"/>
  <c r="E752"/>
  <c r="M738"/>
  <c r="M726"/>
  <c r="M690"/>
  <c r="M677"/>
  <c r="M673"/>
  <c r="M640"/>
  <c r="M744"/>
  <c r="L743"/>
  <c r="M743" s="1"/>
  <c r="L715"/>
  <c r="L752" s="1"/>
  <c r="M739"/>
  <c r="M735"/>
  <c r="M727"/>
  <c r="M723"/>
  <c r="M709"/>
  <c r="M701"/>
  <c r="M691"/>
  <c r="M685"/>
  <c r="M679"/>
  <c r="M675"/>
  <c r="M657"/>
  <c r="M641"/>
  <c r="M639"/>
  <c r="J73" i="1" l="1"/>
  <c r="Q75"/>
  <c r="J69"/>
  <c r="Q71"/>
  <c r="E45" i="2"/>
  <c r="M236" i="3"/>
  <c r="P66" i="1"/>
  <c r="I66" s="1"/>
  <c r="M240" i="3"/>
  <c r="E47" i="2"/>
  <c r="M256" i="3"/>
  <c r="E51" i="2"/>
  <c r="M272" i="3"/>
  <c r="P74" i="1"/>
  <c r="I74" s="1"/>
  <c r="M274" i="3"/>
  <c r="P60" i="1"/>
  <c r="I60" s="1"/>
  <c r="M284" i="3"/>
  <c r="E50" i="2"/>
  <c r="M288" i="3"/>
  <c r="P70" i="1"/>
  <c r="I70" s="1"/>
  <c r="M292" i="3"/>
  <c r="E53" i="2"/>
  <c r="M294" i="3"/>
  <c r="P62" i="1"/>
  <c r="I62" s="1"/>
  <c r="E54" i="2"/>
  <c r="M296" i="3"/>
  <c r="P65" i="1"/>
  <c r="E44" i="2"/>
  <c r="M227" i="3"/>
  <c r="P53" i="1"/>
  <c r="I53" s="1"/>
  <c r="M223" i="3"/>
  <c r="P51" i="1"/>
  <c r="E43" i="2"/>
  <c r="M205" i="3"/>
  <c r="F40" i="2"/>
  <c r="P54" i="1"/>
  <c r="I54" s="1"/>
  <c r="E40" i="2"/>
  <c r="E39" s="1"/>
  <c r="M187" i="3"/>
  <c r="P55" i="1"/>
  <c r="I55" s="1"/>
  <c r="E42" i="2"/>
  <c r="M196" i="3"/>
  <c r="E41" i="2"/>
  <c r="M190" i="3"/>
  <c r="P52" i="1"/>
  <c r="I52" s="1"/>
  <c r="M217" i="3"/>
  <c r="F22" i="2"/>
  <c r="I101" i="1"/>
  <c r="I84" s="1"/>
  <c r="J48"/>
  <c r="I48"/>
  <c r="F86" i="2"/>
  <c r="N101" i="1"/>
  <c r="N84" s="1"/>
  <c r="N120"/>
  <c r="F45" i="2"/>
  <c r="F47"/>
  <c r="F51"/>
  <c r="F50"/>
  <c r="F53"/>
  <c r="F54"/>
  <c r="M233" i="3"/>
  <c r="G44" i="2"/>
  <c r="G43"/>
  <c r="H42"/>
  <c r="H43"/>
  <c r="M204" i="3"/>
  <c r="G42" i="2"/>
  <c r="F41"/>
  <c r="H39"/>
  <c r="H38" s="1"/>
  <c r="H64" s="1"/>
  <c r="M231" i="3"/>
  <c r="M224"/>
  <c r="M220"/>
  <c r="M218"/>
  <c r="M216"/>
  <c r="M214"/>
  <c r="M212"/>
  <c r="M208"/>
  <c r="M206"/>
  <c r="M202"/>
  <c r="M194"/>
  <c r="M192"/>
  <c r="M228"/>
  <c r="M232"/>
  <c r="I46" i="2"/>
  <c r="I48"/>
  <c r="I49"/>
  <c r="J65" i="1"/>
  <c r="Q67"/>
  <c r="J58"/>
  <c r="Q63"/>
  <c r="P73"/>
  <c r="E63" i="2"/>
  <c r="M249" i="3"/>
  <c r="P69" i="1"/>
  <c r="E46" i="2"/>
  <c r="M255" i="3"/>
  <c r="E48" i="2"/>
  <c r="M265" i="3"/>
  <c r="P59" i="1"/>
  <c r="I59" s="1"/>
  <c r="E49" i="2"/>
  <c r="M275" i="3"/>
  <c r="P58" i="1"/>
  <c r="M287" i="3"/>
  <c r="P61" i="1"/>
  <c r="I61" s="1"/>
  <c r="E52" i="2"/>
  <c r="M293" i="3"/>
  <c r="E55" i="2"/>
  <c r="M297" i="3"/>
  <c r="E447"/>
  <c r="D447" s="1"/>
  <c r="D598"/>
  <c r="F56" i="2"/>
  <c r="F68"/>
  <c r="F66" s="1"/>
  <c r="I44"/>
  <c r="I43"/>
  <c r="Q55" i="1"/>
  <c r="J55" s="1"/>
  <c r="N55" s="1"/>
  <c r="Q51"/>
  <c r="I42" i="2"/>
  <c r="I39" s="1"/>
  <c r="I38" s="1"/>
  <c r="I64" s="1"/>
  <c r="Q54" i="1"/>
  <c r="J54" s="1"/>
  <c r="N54" s="1"/>
  <c r="Q52"/>
  <c r="J52" s="1"/>
  <c r="N52" s="1"/>
  <c r="H44" i="2"/>
  <c r="M235" i="3"/>
  <c r="H45" i="2"/>
  <c r="M237" i="3"/>
  <c r="M239"/>
  <c r="M241"/>
  <c r="M243"/>
  <c r="M245"/>
  <c r="M247"/>
  <c r="F63" i="2"/>
  <c r="M251" i="3"/>
  <c r="M253"/>
  <c r="G46" i="2"/>
  <c r="F46" s="1"/>
  <c r="M257" i="3"/>
  <c r="M259"/>
  <c r="M261"/>
  <c r="M263"/>
  <c r="G48" i="2"/>
  <c r="F48" s="1"/>
  <c r="M267" i="3"/>
  <c r="M269"/>
  <c r="M271"/>
  <c r="M273"/>
  <c r="G49" i="2"/>
  <c r="F49" s="1"/>
  <c r="M277" i="3"/>
  <c r="M279"/>
  <c r="M281"/>
  <c r="M283"/>
  <c r="M285"/>
  <c r="M289"/>
  <c r="M291"/>
  <c r="F52" i="2"/>
  <c r="M295" i="3"/>
  <c r="F55" i="2"/>
  <c r="M715" i="3"/>
  <c r="M619"/>
  <c r="M622"/>
  <c r="M623"/>
  <c r="M624"/>
  <c r="M626"/>
  <c r="M627"/>
  <c r="M629"/>
  <c r="M631"/>
  <c r="M636"/>
  <c r="M620"/>
  <c r="M621"/>
  <c r="M625"/>
  <c r="M628"/>
  <c r="M630"/>
  <c r="M632"/>
  <c r="M633"/>
  <c r="M634"/>
  <c r="M635"/>
  <c r="M752"/>
  <c r="M753"/>
  <c r="M754"/>
  <c r="I65" i="2" l="1"/>
  <c r="I105"/>
  <c r="I51" i="1"/>
  <c r="I56" s="1"/>
  <c r="P56"/>
  <c r="N73"/>
  <c r="N75" s="1"/>
  <c r="J75"/>
  <c r="I73"/>
  <c r="I75" s="1"/>
  <c r="P75"/>
  <c r="N58"/>
  <c r="N63" s="1"/>
  <c r="J63"/>
  <c r="N65"/>
  <c r="N67" s="1"/>
  <c r="J67"/>
  <c r="H65" i="2"/>
  <c r="H105"/>
  <c r="N69" i="1"/>
  <c r="N71" s="1"/>
  <c r="J71"/>
  <c r="J51"/>
  <c r="Q56"/>
  <c r="Q77" s="1"/>
  <c r="Q83" s="1"/>
  <c r="I58"/>
  <c r="I63" s="1"/>
  <c r="P63"/>
  <c r="I69"/>
  <c r="I71" s="1"/>
  <c r="P71"/>
  <c r="I65"/>
  <c r="I67" s="1"/>
  <c r="P67"/>
  <c r="F42" i="2"/>
  <c r="F43"/>
  <c r="E38"/>
  <c r="E64" s="1"/>
  <c r="F39"/>
  <c r="F38" s="1"/>
  <c r="F64" s="1"/>
  <c r="F44"/>
  <c r="G39"/>
  <c r="G38" s="1"/>
  <c r="G64" s="1"/>
  <c r="F65" l="1"/>
  <c r="F105"/>
  <c r="G65"/>
  <c r="G105"/>
  <c r="E65"/>
  <c r="E105"/>
  <c r="N51" i="1"/>
  <c r="N56" s="1"/>
  <c r="N77" s="1"/>
  <c r="N83" s="1"/>
  <c r="J56"/>
  <c r="J77" s="1"/>
  <c r="J83" s="1"/>
  <c r="I77"/>
  <c r="I83" s="1"/>
  <c r="Q82"/>
  <c r="Q140"/>
  <c r="Q137" s="1"/>
  <c r="Q141"/>
  <c r="Q138" s="1"/>
  <c r="Q133"/>
  <c r="P77"/>
  <c r="P83" s="1"/>
  <c r="I133" l="1"/>
  <c r="I82"/>
  <c r="I140"/>
  <c r="I137" s="1"/>
  <c r="I141"/>
  <c r="I138" s="1"/>
  <c r="N82"/>
  <c r="N140"/>
  <c r="N137" s="1"/>
  <c r="N141"/>
  <c r="N138" s="1"/>
  <c r="N133"/>
  <c r="B65" i="2"/>
  <c r="B105"/>
  <c r="P133" i="1"/>
  <c r="P82"/>
  <c r="P140"/>
  <c r="P137" s="1"/>
  <c r="P141"/>
  <c r="P138" s="1"/>
  <c r="J82"/>
  <c r="J140"/>
  <c r="J137" s="1"/>
  <c r="J141"/>
  <c r="J138" s="1"/>
  <c r="J133"/>
  <c r="B133" l="1"/>
  <c r="B82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8" authorId="0">
      <text>
        <r>
          <rPr>
            <sz val="11"/>
            <color indexed="81"/>
            <rFont val="Times New Roman"/>
            <family val="1"/>
            <charset val="204"/>
          </rPr>
          <t xml:space="preserve">Тази таблица съдържа информация </t>
        </r>
        <r>
          <rPr>
            <b/>
            <i/>
            <sz val="11"/>
            <color indexed="81"/>
            <rFont val="Times New Roman"/>
            <family val="1"/>
            <charset val="204"/>
          </rPr>
          <t>в левове</t>
        </r>
        <r>
          <rPr>
            <sz val="11"/>
            <color indexed="81"/>
            <rFont val="Times New Roman"/>
            <family val="1"/>
            <charset val="204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  <charset val="204"/>
          </rPr>
          <t>т. 1.3</t>
        </r>
        <r>
          <rPr>
            <sz val="11"/>
            <color indexed="81"/>
            <rFont val="Times New Roman"/>
            <family val="1"/>
            <charset val="204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  <charset val="204"/>
          </rPr>
          <t>Заповед № ЗМФ-1338/22.12.2015 г.</t>
        </r>
        <r>
          <rPr>
            <sz val="11"/>
            <color indexed="18"/>
            <rFont val="Times New Roman"/>
            <family val="1"/>
            <charset val="204"/>
          </rPr>
          <t xml:space="preserve"> </t>
        </r>
        <r>
          <rPr>
            <sz val="11"/>
            <color indexed="81"/>
            <rFont val="Times New Roman"/>
            <family val="1"/>
            <charset val="204"/>
          </rPr>
          <t xml:space="preserve">на министъра на финансите - елемент от годишния финансов отчет </t>
        </r>
        <r>
          <rPr>
            <b/>
            <i/>
            <u/>
            <sz val="11"/>
            <color indexed="20"/>
            <rFont val="Times New Roman"/>
            <family val="1"/>
            <charset val="204"/>
          </rPr>
          <t>за 2020 г</t>
        </r>
        <r>
          <rPr>
            <sz val="11"/>
            <color indexed="81"/>
            <rFont val="Times New Roman"/>
            <family val="1"/>
            <charset val="204"/>
          </rPr>
          <t>.</t>
        </r>
      </text>
    </comment>
    <comment ref="C134" authorId="1">
      <text>
        <r>
          <rPr>
            <sz val="10"/>
            <color indexed="81"/>
            <rFont val="Times New Roman"/>
            <family val="1"/>
            <charset val="204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  <charset val="204"/>
          </rPr>
          <t>ДД</t>
        </r>
        <r>
          <rPr>
            <b/>
            <i/>
            <sz val="10"/>
            <color indexed="10"/>
            <rFont val="Times New Roman"/>
            <family val="1"/>
            <charset val="204"/>
          </rPr>
          <t>ММ</t>
        </r>
        <r>
          <rPr>
            <b/>
            <i/>
            <sz val="10"/>
            <color indexed="16"/>
            <rFont val="Times New Roman"/>
            <family val="1"/>
            <charset val="204"/>
          </rPr>
          <t>ГГГГ</t>
        </r>
        <r>
          <rPr>
            <sz val="10"/>
            <color indexed="81"/>
            <rFont val="Times New Roman"/>
            <family val="1"/>
            <charset val="204"/>
          </rPr>
          <t xml:space="preserve">.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  <author>npavlov</author>
  </authors>
  <commentList>
    <comment ref="I9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125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170" authorId="2">
      <text>
        <r>
          <rPr>
            <b/>
            <sz val="12"/>
            <color indexed="81"/>
            <rFont val="Tahoma"/>
            <family val="2"/>
            <charset val="204"/>
          </rPr>
          <t>забележка:</t>
        </r>
        <r>
          <rPr>
            <sz val="12"/>
            <color indexed="81"/>
            <rFont val="Tahoma"/>
            <family val="2"/>
            <charset val="204"/>
          </rPr>
          <t xml:space="preserve"> Въвежда се само стойността на данъка върху таксиметров превоз на пътници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22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22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468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 xml:space="preserve">§ 72-00 включва и възмездна финансова помощ, при която не се дължи лихва.
</t>
        </r>
      </text>
    </comment>
    <comment ref="D532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Забележка:</t>
        </r>
        <r>
          <rPr>
            <sz val="9"/>
            <color indexed="81"/>
            <rFont val="Tahoma"/>
            <family val="2"/>
            <charset val="204"/>
          </rPr>
          <t xml:space="preserve"> § 89-01 се използва само от ЦБ, НОИ, НЗОК и НАП.</t>
        </r>
      </text>
    </comment>
    <comment ref="D562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D563" authorId="1">
      <text>
        <r>
          <rPr>
            <i/>
            <u/>
            <sz val="10"/>
            <color indexed="81"/>
            <rFont val="Times New Roman"/>
            <family val="1"/>
            <charset val="204"/>
          </rPr>
          <t>Забележка: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§ 93-55 и 93-56 се използва само от НАП.</t>
        </r>
      </text>
    </comment>
    <comment ref="C586" authorId="0">
      <text>
        <r>
          <rPr>
            <i/>
            <u/>
            <sz val="9"/>
            <color indexed="81"/>
            <rFont val="Times New Roman"/>
            <family val="1"/>
            <charset val="204"/>
          </rPr>
          <t>Забележки:</t>
        </r>
        <r>
          <rPr>
            <sz val="9"/>
            <color indexed="81"/>
            <rFont val="Times New Roman"/>
            <family val="1"/>
            <charset val="204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color indexed="81"/>
            <rFont val="Tahoma"/>
            <family val="2"/>
            <charset val="204"/>
          </rPr>
          <t xml:space="preserve">
   </t>
        </r>
        <r>
          <rPr>
            <sz val="10"/>
            <color indexed="81"/>
            <rFont val="Times New Roman"/>
            <family val="1"/>
            <charset val="204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1">
      <text>
        <r>
          <rPr>
            <i/>
            <u/>
            <sz val="9"/>
            <color indexed="81"/>
            <rFont val="Tahoma"/>
            <family val="2"/>
            <charset val="204"/>
          </rPr>
          <t>З</t>
        </r>
        <r>
          <rPr>
            <i/>
            <u/>
            <sz val="10"/>
            <color indexed="81"/>
            <rFont val="Times New Roman"/>
            <family val="1"/>
            <charset val="204"/>
          </rPr>
          <t>абележка:</t>
        </r>
        <r>
          <rPr>
            <sz val="10"/>
            <color indexed="81"/>
            <rFont val="Times New Roman"/>
            <family val="1"/>
            <charset val="204"/>
          </rPr>
          <t xml:space="preserve"> Всеки подпараграф на § 98-00 следва да е равен на нула, с изключение на § 98-90.</t>
        </r>
      </text>
    </comment>
    <comment ref="B605" authorId="4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  <charset val="204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  <charset val="204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  <charset val="204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  <charset val="204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6.1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  <charset val="204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  <charset val="204"/>
          </rPr>
          <t>т. 1.1</t>
        </r>
        <r>
          <rPr>
            <sz val="10"/>
            <color indexed="8"/>
            <rFont val="Times New Roman Cyr"/>
            <family val="1"/>
            <charset val="204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  <charset val="204"/>
          </rPr>
          <t>БДС № 15</t>
        </r>
        <r>
          <rPr>
            <b/>
            <i/>
            <sz val="10"/>
            <color indexed="8"/>
            <rFont val="Times New Roman Cyr"/>
            <family val="1"/>
            <charset val="204"/>
          </rPr>
          <t>/</t>
        </r>
        <r>
          <rPr>
            <b/>
            <i/>
            <sz val="10"/>
            <color indexed="10"/>
            <rFont val="Times New Roman CYR"/>
            <family val="1"/>
            <charset val="204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666" authorId="0">
      <text>
        <r>
          <rPr>
            <sz val="10"/>
            <color indexed="81"/>
            <rFont val="Times New Roman"/>
            <family val="1"/>
            <charset val="204"/>
          </rPr>
          <t xml:space="preserve">използва се от разпоредители с представителства в чужбина 
</t>
        </r>
      </text>
    </comment>
    <comment ref="D670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  <comment ref="D671" authorId="1">
      <text>
        <r>
          <rPr>
            <sz val="10"/>
            <color indexed="81"/>
            <rFont val="Times New Roman"/>
            <family val="1"/>
            <charset val="204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96" authorId="2">
      <text>
        <r>
          <rPr>
            <b/>
            <sz val="11"/>
            <color indexed="81"/>
            <rFont val="Tahoma"/>
            <family val="2"/>
            <charset val="204"/>
          </rPr>
          <t xml:space="preserve">Забележка: </t>
        </r>
        <r>
          <rPr>
            <sz val="11"/>
            <color indexed="81"/>
            <rFont val="Tahoma"/>
            <family val="2"/>
            <charset val="204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46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8" authorId="3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Забележка: </t>
        </r>
        <r>
          <rPr>
            <sz val="10"/>
            <color indexed="81"/>
            <rFont val="Times New Roman"/>
            <family val="1"/>
            <charset val="204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<sst xmlns="http://schemas.openxmlformats.org/spreadsheetml/2006/main" count="2855" uniqueCount="2075">
  <si>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</si>
  <si>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</si>
  <si>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</si>
  <si>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</si>
  <si>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</si>
  <si>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</si>
  <si>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</si>
  <si>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</si>
  <si>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</si>
  <si>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</si>
  <si>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</si>
  <si>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</si>
  <si>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</si>
  <si>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</si>
  <si>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</si>
  <si>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</si>
  <si>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</si>
  <si>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</si>
  <si>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</si>
  <si>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</si>
  <si>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</si>
  <si>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</si>
  <si>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</si>
  <si>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</si>
  <si>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</si>
  <si>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  <charset val="204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</si>
  <si>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  <charset val="204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</si>
  <si>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краткосрочни заеми</t>
    </r>
    <r>
      <rPr>
        <sz val="12"/>
        <rFont val="Times New Roman CYR"/>
        <family val="1"/>
        <charset val="204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</si>
  <si>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дългосрочни заеми </t>
    </r>
    <r>
      <rPr>
        <sz val="12"/>
        <rFont val="Times New Roman CYR"/>
        <family val="1"/>
        <charset val="204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</si>
  <si>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</si>
  <si>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</si>
  <si>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</si>
  <si>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</si>
  <si>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</si>
  <si>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</si>
  <si>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</si>
  <si>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  <charset val="204"/>
      </rPr>
      <t xml:space="preserve"> емисии на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</si>
  <si>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</si>
  <si>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</si>
  <si>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</si>
  <si>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целеви емисии на дългосрочни</t>
    </r>
    <r>
      <rPr>
        <sz val="12"/>
        <rFont val="Times New Roman CYR"/>
        <family val="1"/>
        <charset val="204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</si>
  <si>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</si>
  <si>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</si>
  <si>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</si>
  <si>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</si>
  <si>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</si>
  <si>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</si>
  <si>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</si>
  <si>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</si>
  <si>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</si>
  <si>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</si>
  <si>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</si>
  <si>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</si>
  <si>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</si>
  <si>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</si>
  <si>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</si>
  <si>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</si>
  <si>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</si>
  <si>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</si>
  <si>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</si>
  <si>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</si>
  <si>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</si>
  <si>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</si>
  <si>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</si>
  <si>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</si>
  <si>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</si>
  <si>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</si>
  <si>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</si>
  <si>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</si>
  <si>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</si>
  <si>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</si>
  <si>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</si>
  <si>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</si>
  <si>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</si>
  <si>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</si>
  <si>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</si>
  <si>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</si>
  <si>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</si>
  <si>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</si>
  <si>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</si>
  <si>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</si>
  <si>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</si>
  <si>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</si>
  <si>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</si>
  <si>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</si>
  <si>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</si>
  <si>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</si>
  <si>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</si>
  <si>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</si>
  <si>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</si>
  <si>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</si>
  <si>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</si>
  <si>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</si>
  <si>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</si>
  <si>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</si>
  <si>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</si>
  <si>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</si>
  <si>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</si>
  <si>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</si>
  <si>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</si>
  <si>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</si>
  <si>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</si>
  <si>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</si>
  <si>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</si>
  <si>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</si>
  <si>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</si>
  <si>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</si>
  <si>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</si>
  <si>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</si>
  <si>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</si>
  <si>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</si>
  <si>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</si>
  <si>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</si>
  <si>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</si>
  <si>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</si>
  <si>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</si>
  <si>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</si>
  <si>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</si>
  <si>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</si>
  <si>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</si>
  <si>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</si>
  <si>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</si>
  <si>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  <charset val="204"/>
      </rPr>
      <t>асивни и активни салда</t>
    </r>
    <r>
      <rPr>
        <sz val="12"/>
        <rFont val="Times New Roman CYR"/>
        <family val="1"/>
        <charset val="204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</si>
  <si>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</si>
  <si>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</si>
  <si>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</si>
  <si>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</si>
  <si>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 xml:space="preserve">ликвидационните дялове </t>
    </r>
    <r>
      <rPr>
        <sz val="12"/>
        <rFont val="Times New Roman CYR"/>
        <family val="1"/>
        <charset val="204"/>
      </rPr>
      <t xml:space="preserve">на </t>
    </r>
    <r>
      <rPr>
        <b/>
        <i/>
        <sz val="12"/>
        <rFont val="Times New Roman CYR"/>
        <family val="1"/>
        <charset val="204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</si>
  <si>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  <charset val="204"/>
      </rPr>
      <t>дивидентите</t>
    </r>
    <r>
      <rPr>
        <sz val="12"/>
        <rFont val="Times New Roman CYR"/>
        <family val="1"/>
        <charset val="204"/>
      </rPr>
      <t xml:space="preserve"> и </t>
    </r>
    <r>
      <rPr>
        <b/>
        <sz val="12"/>
        <rFont val="Times New Roman CYR"/>
        <family val="1"/>
        <charset val="204"/>
      </rPr>
      <t>ликвидационните дялове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</si>
  <si>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  <charset val="204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</si>
  <si>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</si>
  <si>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</si>
  <si>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  <charset val="204"/>
      </rPr>
      <t>самонаети лица</t>
    </r>
    <r>
      <rPr>
        <sz val="12"/>
        <rFont val="Times New Roman CYR"/>
        <family val="1"/>
        <charset val="204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</si>
  <si>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charset val="204"/>
      </rPr>
      <t xml:space="preserve"> други категории </t>
    </r>
    <r>
      <rPr>
        <sz val="12"/>
        <rFont val="Times New Roman CYR"/>
        <family val="1"/>
        <charset val="204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</si>
  <si>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</si>
  <si>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  <charset val="204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</si>
  <si>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  <charset val="204"/>
      </rPr>
      <t>(лична вноска)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</si>
  <si>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  <charset val="204"/>
      </rPr>
      <t>(самоосигуряващи се лица)</t>
    </r>
    <r>
      <rPr>
        <sz val="12"/>
        <rFont val="Times New Roman CYR"/>
        <family val="1"/>
        <charset val="204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</si>
  <si>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  <charset val="204"/>
      </rPr>
      <t>други категории</t>
    </r>
    <r>
      <rPr>
        <sz val="12"/>
        <rFont val="Times New Roman CYR"/>
        <family val="1"/>
        <charset val="204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</si>
  <si>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</si>
  <si>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</si>
  <si>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</si>
  <si>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</si>
  <si>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  <charset val="204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</si>
  <si>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</si>
  <si>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</si>
  <si>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</si>
  <si>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  <charset val="204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</si>
  <si>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</si>
  <si>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  <charset val="204"/>
      </rPr>
      <t xml:space="preserve"> при сделки </t>
    </r>
    <r>
      <rPr>
        <b/>
        <i/>
        <sz val="12"/>
        <rFont val="Times New Roman CYR"/>
        <family val="1"/>
        <charset val="204"/>
      </rPr>
      <t>в страната</t>
    </r>
  </si>
  <si>
    <r>
      <t>акциз</t>
    </r>
    <r>
      <rPr>
        <sz val="12"/>
        <rFont val="Times New Roman CYR"/>
        <family val="1"/>
        <charset val="204"/>
      </rPr>
      <t xml:space="preserve"> при </t>
    </r>
    <r>
      <rPr>
        <b/>
        <i/>
        <sz val="12"/>
        <rFont val="Times New Roman CYR"/>
        <family val="1"/>
        <charset val="204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</si>
  <si>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</si>
  <si>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</si>
  <si>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  <charset val="204"/>
      </rPr>
      <t>представителните</t>
    </r>
    <r>
      <rPr>
        <sz val="12"/>
        <rFont val="Times New Roman CYR"/>
        <family val="1"/>
        <charset val="204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</si>
  <si>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  <charset val="204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</si>
  <si>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  <charset val="204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</si>
  <si>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charset val="204"/>
      </rPr>
      <t xml:space="preserve">дейността от опериране на </t>
    </r>
    <r>
      <rPr>
        <sz val="12"/>
        <rFont val="Times New Roman CYR"/>
        <family val="1"/>
        <charset val="204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</si>
  <si>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charset val="204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</si>
  <si>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</si>
  <si>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</si>
  <si>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  <charset val="204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</si>
  <si>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  <charset val="204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</si>
  <si>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  <charset val="204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</si>
  <si>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</si>
  <si>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</si>
  <si>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</si>
  <si>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</si>
  <si>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</si>
  <si>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</si>
  <si>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</si>
  <si>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</si>
  <si>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</si>
  <si>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</si>
  <si>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</si>
  <si>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</si>
  <si>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</si>
  <si>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</si>
  <si>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</si>
  <si>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</si>
  <si>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</si>
  <si>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</si>
  <si>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</si>
  <si>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</si>
  <si>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</si>
  <si>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</si>
  <si>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</si>
  <si>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</si>
  <si>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</si>
  <si>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детски ясли</t>
    </r>
    <r>
      <rPr>
        <sz val="12"/>
        <rFont val="Times New Roman CYR"/>
        <family val="1"/>
        <charset val="204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</si>
  <si>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лагери</t>
    </r>
    <r>
      <rPr>
        <sz val="12"/>
        <rFont val="Times New Roman CYR"/>
        <family val="1"/>
        <charset val="204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</si>
  <si>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домашен социален патронаж</t>
    </r>
    <r>
      <rPr>
        <sz val="12"/>
        <rFont val="Times New Roman CYR"/>
        <family val="1"/>
        <charset val="204"/>
      </rPr>
      <t xml:space="preserve"> и други общински </t>
    </r>
    <r>
      <rPr>
        <b/>
        <i/>
        <sz val="12"/>
        <rFont val="Times New Roman CYR"/>
        <family val="1"/>
        <charset val="204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</si>
  <si>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>пазари</t>
    </r>
    <r>
      <rPr>
        <sz val="12"/>
        <rFont val="Times New Roman CYR"/>
        <family val="1"/>
        <charset val="204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</si>
  <si>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  <charset val="204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</si>
  <si>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  <charset val="204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</si>
  <si>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</si>
  <si>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</si>
  <si>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</si>
  <si>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</si>
  <si>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</si>
  <si>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</si>
  <si>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</si>
  <si>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</si>
  <si>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</si>
  <si>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</si>
  <si>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</si>
  <si>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</si>
  <si>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</si>
  <si>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  <charset val="204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</si>
  <si>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</si>
  <si>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  <charset val="204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</si>
  <si>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</si>
  <si>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  <charset val="204"/>
      </rPr>
      <t>застраховки</t>
    </r>
  </si>
  <si>
    <r>
      <t>други</t>
    </r>
    <r>
      <rPr>
        <sz val="12"/>
        <rFont val="Times New Roman CYR"/>
        <family val="1"/>
        <charset val="204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</si>
  <si>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</si>
  <si>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  <charset val="204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</si>
  <si>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  <charset val="204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</si>
  <si>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</si>
  <si>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  <charset val="204"/>
      </rPr>
      <t xml:space="preserve"> по държавни ценни книжа, емитирани </t>
    </r>
    <r>
      <rPr>
        <b/>
        <i/>
        <sz val="12"/>
        <rFont val="Times New Roman CYR"/>
        <family val="1"/>
        <charset val="204"/>
      </rPr>
      <t>за структурната реформа</t>
    </r>
    <r>
      <rPr>
        <sz val="12"/>
        <rFont val="Times New Roman CYR"/>
        <family val="1"/>
        <charset val="204"/>
      </rPr>
      <t xml:space="preserve"> </t>
    </r>
  </si>
  <si>
    <r>
      <t>премии над номинала</t>
    </r>
    <r>
      <rPr>
        <sz val="12"/>
        <rFont val="Times New Roman CYR"/>
        <charset val="204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</si>
  <si>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</si>
  <si>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  <charset val="204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</si>
  <si>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</si>
  <si>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</si>
  <si>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</si>
  <si>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</si>
  <si>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</si>
  <si>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</si>
  <si>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</si>
  <si>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 xml:space="preserve">активирани гаранции </t>
    </r>
    <r>
      <rPr>
        <i/>
        <sz val="12"/>
        <rFont val="Times New Roman Cyr"/>
        <family val="1"/>
        <charset val="204"/>
      </rPr>
      <t>(-)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</si>
  <si>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 </t>
    </r>
    <r>
      <rPr>
        <b/>
        <i/>
        <sz val="12"/>
        <rFont val="Times New Roman CYR"/>
        <family val="1"/>
        <charset val="204"/>
      </rPr>
      <t>местни лица</t>
    </r>
  </si>
  <si>
    <r>
      <t>Други</t>
    </r>
    <r>
      <rPr>
        <sz val="12"/>
        <rFont val="Times New Roman CYR"/>
        <family val="1"/>
        <charset val="204"/>
      </rPr>
      <t xml:space="preserve"> разходи за лихви към </t>
    </r>
    <r>
      <rPr>
        <b/>
        <i/>
        <sz val="12"/>
        <rFont val="Times New Roman CYR"/>
        <family val="1"/>
        <charset val="204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</si>
  <si>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</si>
  <si>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</si>
  <si>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</si>
  <si>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</si>
  <si>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</si>
  <si>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</si>
  <si>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</si>
  <si>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</si>
  <si>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</si>
  <si>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charset val="204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</si>
  <si>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charset val="204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</si>
  <si>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charset val="204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</si>
  <si>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  <charset val="204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</si>
  <si>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</si>
  <si>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  <charset val="204"/>
      </rPr>
      <t>болнична помощ</t>
    </r>
    <r>
      <rPr>
        <sz val="12"/>
        <rFont val="Times New Roman CYR"/>
        <family val="1"/>
        <charset val="204"/>
      </rPr>
      <t xml:space="preserve"> </t>
    </r>
  </si>
  <si>
    <r>
      <t>други</t>
    </r>
    <r>
      <rPr>
        <sz val="12"/>
        <rFont val="Times New Roman CYR"/>
        <family val="1"/>
        <charset val="204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</si>
  <si>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</si>
  <si>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</si>
  <si>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</si>
  <si>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</si>
  <si>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</si>
  <si>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</si>
  <si>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</si>
  <si>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</si>
  <si>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</si>
  <si>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</si>
  <si>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</si>
  <si>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</si>
  <si>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charset val="204"/>
      </rPr>
      <t>СЕБРА</t>
    </r>
    <r>
      <rPr>
        <sz val="12"/>
        <rFont val="Times New Roman CYR"/>
        <family val="1"/>
        <charset val="204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</si>
  <si>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</si>
  <si>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</si>
  <si>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</si>
  <si>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</si>
  <si>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</si>
  <si>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</si>
  <si>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</si>
  <si>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</si>
  <si>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</si>
  <si>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</si>
  <si>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</si>
  <si>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</si>
  <si>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</si>
  <si>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</si>
  <si>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  <charset val="204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</si>
  <si>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  <charset val="204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</si>
  <si>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</si>
  <si>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  <charset val="204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</si>
  <si>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</si>
  <si>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  <charset val="204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</si>
  <si>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</si>
  <si>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</si>
  <si>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</si>
  <si>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  <charset val="204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</si>
  <si>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БНР</t>
    </r>
  </si>
  <si>
    <r>
      <t xml:space="preserve">трансфери между ЦБ и </t>
    </r>
    <r>
      <rPr>
        <b/>
        <i/>
        <sz val="12"/>
        <rFont val="Times New Roman CYR"/>
        <charset val="204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</si>
  <si>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</si>
  <si>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</si>
  <si>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</si>
  <si>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</si>
  <si>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</si>
  <si>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r>
      <t>друго финансиране</t>
    </r>
    <r>
      <rPr>
        <sz val="12"/>
        <rFont val="Times New Roman CYR"/>
        <family val="1"/>
        <charset val="204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</si>
  <si>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  <charset val="204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</si>
  <si>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  <charset val="204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</si>
  <si>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  <charset val="204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</si>
  <si>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  <charset val="204"/>
      </rPr>
      <t>по</t>
    </r>
    <r>
      <rPr>
        <b/>
        <i/>
        <sz val="12"/>
        <rFont val="Times New Roman CYR"/>
        <family val="1"/>
        <charset val="204"/>
      </rPr>
      <t xml:space="preserve">  краткосрочни </t>
    </r>
    <r>
      <rPr>
        <sz val="12"/>
        <rFont val="Times New Roman CYR"/>
        <family val="1"/>
        <charset val="204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</si>
  <si>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</si>
  <si>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</si>
  <si>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</si>
  <si>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</si>
  <si>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</si>
  <si>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</si>
  <si>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</si>
  <si>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</si>
  <si>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</si>
  <si>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</si>
  <si>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  <charset val="204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</si>
  <si>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</si>
  <si>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</si>
  <si>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</si>
  <si>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</si>
  <si>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</si>
  <si>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</si>
  <si>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</si>
  <si>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</si>
  <si>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</si>
  <si>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</si>
  <si>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</si>
  <si>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</si>
  <si>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</si>
  <si>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</si>
  <si>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</si>
  <si>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</si>
  <si>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</si>
  <si>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</si>
  <si>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</si>
  <si>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</si>
  <si>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</si>
  <si>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</si>
  <si>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</si>
  <si>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</si>
  <si>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</si>
  <si>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  <charset val="204"/>
      </rPr>
      <t>изравнителна</t>
    </r>
    <r>
      <rPr>
        <sz val="12"/>
        <rFont val="Times New Roman CYR"/>
        <family val="1"/>
        <charset val="204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  <charset val="204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</si>
  <si>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</si>
  <si>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</si>
  <si>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family val="1"/>
        <charset val="204"/>
      </rPr>
      <t>от страната</t>
    </r>
  </si>
  <si>
    <r>
      <t>капиталови</t>
    </r>
    <r>
      <rPr>
        <sz val="12"/>
        <rFont val="Times New Roman CYR"/>
        <family val="1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</si>
  <si>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</si>
  <si>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</si>
  <si>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</si>
  <si>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</si>
  <si>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</si>
  <si>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</si>
  <si>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</si>
  <si>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</si>
  <si>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</si>
  <si>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</si>
  <si>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</si>
  <si>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</si>
  <si>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</si>
  <si>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</si>
  <si>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</si>
  <si>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</si>
  <si>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</si>
  <si>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</si>
  <si>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</si>
  <si>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</si>
  <si>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</si>
  <si>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</si>
  <si>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</si>
  <si>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</si>
  <si>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</si>
  <si>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</si>
  <si>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</si>
  <si>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</si>
  <si>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</si>
  <si>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</si>
  <si>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</si>
  <si>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</si>
  <si>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</si>
  <si>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</si>
  <si>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</si>
  <si>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</si>
  <si>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</si>
  <si>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</si>
  <si>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</si>
  <si>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</si>
  <si>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  <charset val="204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</si>
  <si>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  <charset val="204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</si>
  <si>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</si>
  <si>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</si>
  <si>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</si>
  <si>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</si>
  <si>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</si>
  <si>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</si>
  <si>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</si>
  <si>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</si>
  <si>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</si>
  <si>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</si>
  <si>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</si>
  <si>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</si>
  <si>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</si>
  <si>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</si>
  <si>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</si>
  <si>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</si>
  <si>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</si>
  <si>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</si>
  <si>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</si>
  <si>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</si>
  <si>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</si>
  <si>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</si>
  <si>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</si>
  <si>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</si>
  <si>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</si>
  <si>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</si>
  <si>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</si>
  <si>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</si>
  <si>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</si>
  <si>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</si>
  <si>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</si>
  <si>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</si>
  <si>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</si>
  <si>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</si>
  <si>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</si>
  <si>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</si>
  <si>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</si>
  <si>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</si>
  <si>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</si>
  <si>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</si>
  <si>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</si>
  <si>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</si>
  <si>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</si>
  <si>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</si>
  <si>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</si>
  <si>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</si>
  <si>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</si>
  <si>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</si>
  <si>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</si>
  <si>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</si>
  <si>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</si>
  <si>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</si>
  <si>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</si>
  <si>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</si>
  <si>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</si>
  <si>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</si>
  <si>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</si>
  <si>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</si>
  <si>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</si>
  <si>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</si>
  <si>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</si>
  <si>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</si>
  <si>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</si>
  <si>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</si>
  <si>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</si>
  <si>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</si>
  <si>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</si>
  <si>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</si>
  <si>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</si>
  <si>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</si>
  <si>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</si>
  <si>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</si>
  <si>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</si>
  <si>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</si>
  <si>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</si>
  <si>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</si>
  <si>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</si>
  <si>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</si>
  <si>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</si>
  <si>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</si>
  <si>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</si>
  <si>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</si>
  <si>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</si>
  <si>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</si>
  <si>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</si>
  <si>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</si>
  <si>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</si>
  <si>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</si>
  <si>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</si>
  <si>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</si>
  <si>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  <charset val="204"/>
      </rPr>
      <t>трудови, служебни и приравнени</t>
    </r>
    <r>
      <rPr>
        <sz val="12"/>
        <rFont val="Times New Roman CYR"/>
        <family val="1"/>
        <charset val="204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</si>
  <si>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</si>
  <si>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</si>
  <si>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ДЦК</t>
    </r>
    <r>
      <rPr>
        <sz val="12"/>
        <rFont val="Times New Roman CYR"/>
        <family val="1"/>
        <charset val="204"/>
      </rPr>
      <t xml:space="preserve">, емитирани </t>
    </r>
    <r>
      <rPr>
        <b/>
        <i/>
        <sz val="12"/>
        <rFont val="Times New Roman CYR"/>
        <family val="1"/>
        <charset val="204"/>
      </rPr>
      <t xml:space="preserve">за структурната реформа </t>
    </r>
    <r>
      <rPr>
        <i/>
        <sz val="12"/>
        <rFont val="Times New Roman Cyr"/>
        <family val="1"/>
        <charset val="204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</si>
  <si>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</si>
  <si>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</si>
  <si>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първичния пазар</t>
    </r>
    <r>
      <rPr>
        <sz val="12"/>
        <rFont val="Times New Roman CYR"/>
        <family val="1"/>
        <charset val="204"/>
      </rPr>
      <t xml:space="preserve"> (-)</t>
    </r>
  </si>
  <si>
    <r>
      <t>покупка</t>
    </r>
    <r>
      <rPr>
        <sz val="12"/>
        <rFont val="Times New Roman CYR"/>
        <family val="1"/>
        <charset val="204"/>
      </rPr>
      <t xml:space="preserve"> на държавни (общински) ценни книжа </t>
    </r>
    <r>
      <rPr>
        <b/>
        <i/>
        <sz val="12"/>
        <rFont val="Times New Roman CYR"/>
        <family val="1"/>
        <charset val="204"/>
      </rPr>
      <t>на вторичния пазар</t>
    </r>
    <r>
      <rPr>
        <sz val="12"/>
        <rFont val="Times New Roman CYR"/>
        <family val="1"/>
        <charset val="204"/>
      </rPr>
      <t xml:space="preserve"> (-)</t>
    </r>
  </si>
  <si>
    <r>
      <t>продажба</t>
    </r>
    <r>
      <rPr>
        <sz val="12"/>
        <rFont val="Times New Roman CYR"/>
        <family val="1"/>
        <charset val="204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</si>
  <si>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  <charset val="204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</si>
  <si>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  <charset val="204"/>
      </rPr>
      <t>чуждестранни</t>
    </r>
    <r>
      <rPr>
        <sz val="12"/>
        <rFont val="Times New Roman CYR"/>
        <family val="1"/>
        <charset val="204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</si>
  <si>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  <charset val="204"/>
      </rPr>
      <t>на местни лица /резиденти/</t>
    </r>
    <r>
      <rPr>
        <sz val="12"/>
        <rFont val="Times New Roman CYR"/>
        <family val="1"/>
        <charset val="204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</si>
  <si>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  <charset val="204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</si>
  <si>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charset val="204"/>
      </rPr>
      <t xml:space="preserve">за сметка на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</si>
  <si>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</si>
  <si>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</si>
  <si>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</si>
  <si>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</si>
  <si>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</si>
  <si>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</si>
  <si>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</si>
  <si>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</si>
  <si>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</si>
  <si>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</si>
  <si>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</si>
  <si>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</si>
  <si>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</si>
  <si>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</si>
  <si>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</si>
  <si>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</si>
  <si>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</si>
  <si>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</si>
  <si>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</si>
  <si>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</si>
  <si>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</si>
  <si>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</si>
  <si>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</si>
  <si>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</si>
  <si>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</si>
  <si>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</si>
  <si>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</si>
  <si>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</si>
  <si>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</si>
  <si>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</si>
  <si>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</si>
  <si>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текущи банкови </t>
    </r>
    <r>
      <rPr>
        <b/>
        <i/>
        <sz val="12"/>
        <rFont val="Times New Roman CYR"/>
        <family val="1"/>
        <charset val="204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</si>
  <si>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</si>
  <si>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по предоставени </t>
    </r>
    <r>
      <rPr>
        <b/>
        <i/>
        <sz val="12"/>
        <rFont val="Times New Roman CYR"/>
        <family val="1"/>
        <charset val="204"/>
      </rPr>
      <t>заеми</t>
    </r>
    <r>
      <rPr>
        <sz val="12"/>
        <rFont val="Times New Roman CYR"/>
        <family val="1"/>
        <charset val="204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</si>
  <si>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</si>
  <si>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</si>
  <si>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лихви и отстъпки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дългови ценни книжа</t>
    </r>
    <r>
      <rPr>
        <sz val="12"/>
        <rFont val="Times New Roman CYR"/>
        <family val="1"/>
        <charset val="204"/>
      </rPr>
      <t xml:space="preserve"> на </t>
    </r>
    <r>
      <rPr>
        <b/>
        <i/>
        <sz val="12"/>
        <rFont val="Times New Roman CYR"/>
        <family val="1"/>
        <charset val="204"/>
      </rPr>
      <t>местни и чуждестранни лица</t>
    </r>
  </si>
  <si>
    <r>
      <t>лихви</t>
    </r>
    <r>
      <rPr>
        <sz val="12"/>
        <rFont val="Times New Roman CYR"/>
        <family val="1"/>
        <charset val="204"/>
      </rPr>
      <t xml:space="preserve"> по срочни </t>
    </r>
    <r>
      <rPr>
        <b/>
        <i/>
        <sz val="12"/>
        <rFont val="Times New Roman CYR"/>
        <family val="1"/>
        <charset val="204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</si>
  <si>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  <charset val="204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</si>
  <si>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</si>
  <si>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</si>
  <si>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</si>
  <si>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</si>
  <si>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</si>
  <si>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  <charset val="204"/>
      </rPr>
      <t xml:space="preserve">общежития </t>
    </r>
    <r>
      <rPr>
        <sz val="12"/>
        <rFont val="Times New Roman CYR"/>
        <family val="1"/>
        <charset val="204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</si>
  <si>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  <charset val="204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</si>
  <si>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</si>
  <si>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  <charset val="204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</si>
  <si>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  <charset val="204"/>
      </rPr>
      <t xml:space="preserve"> притежаване на куче</t>
    </r>
  </si>
  <si>
    <r>
      <t>други</t>
    </r>
    <r>
      <rPr>
        <sz val="12"/>
        <rFont val="Times New Roman CYR"/>
        <family val="1"/>
        <charset val="204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</si>
  <si>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</si>
  <si>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  <charset val="204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</si>
  <si>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  <charset val="204"/>
      </rPr>
      <t>,</t>
    </r>
    <r>
      <rPr>
        <i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</si>
  <si>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  <charset val="204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</si>
  <si>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</si>
  <si>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  <charset val="204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</si>
  <si>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  <charset val="204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</si>
  <si>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</si>
  <si>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  <charset val="204"/>
      </rPr>
      <t>ДДС</t>
    </r>
    <r>
      <rPr>
        <sz val="12"/>
        <rFont val="Times New Roman CYR"/>
        <family val="1"/>
        <charset val="204"/>
      </rPr>
      <t xml:space="preserve"> (-)</t>
    </r>
  </si>
  <si>
    <r>
      <t xml:space="preserve">внесен </t>
    </r>
    <r>
      <rPr>
        <i/>
        <sz val="12"/>
        <rFont val="Times New Roman CYR"/>
        <charset val="204"/>
      </rPr>
      <t>данък върху приходите от стопанска дейност</t>
    </r>
    <r>
      <rPr>
        <sz val="12"/>
        <rFont val="Times New Roman CYR"/>
        <family val="1"/>
        <charset val="204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</si>
  <si>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  <charset val="204"/>
      </rPr>
      <t>други данъци</t>
    </r>
    <r>
      <rPr>
        <sz val="12"/>
        <rFont val="Times New Roman CYR"/>
        <family val="1"/>
        <charset val="204"/>
      </rPr>
      <t xml:space="preserve">,такси и вноски </t>
    </r>
    <r>
      <rPr>
        <b/>
        <i/>
        <sz val="12"/>
        <rFont val="Times New Roman CYR"/>
        <family val="1"/>
        <charset val="204"/>
      </rPr>
      <t>върху продажбите</t>
    </r>
    <r>
      <rPr>
        <sz val="12"/>
        <rFont val="Times New Roman CYR"/>
        <family val="1"/>
        <charset val="204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</si>
  <si>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</si>
  <si>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</si>
  <si>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</si>
  <si>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</si>
  <si>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</si>
  <si>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</si>
  <si>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</si>
  <si>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</si>
  <si>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</si>
  <si>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</si>
  <si>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</si>
  <si>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</si>
  <si>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</si>
  <si>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</si>
  <si>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</si>
  <si>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</si>
  <si>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</si>
  <si>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</si>
  <si>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</si>
  <si>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</si>
  <si>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</si>
  <si>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</si>
  <si>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</si>
  <si>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</si>
  <si>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</si>
  <si>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</si>
  <si>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</si>
  <si>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</si>
  <si>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</si>
  <si>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</si>
  <si>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</si>
  <si>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</si>
  <si>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</si>
  <si>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</si>
  <si>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</si>
  <si>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</si>
  <si>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</si>
  <si>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</si>
  <si>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</si>
  <si>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</si>
  <si>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</si>
  <si>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</si>
  <si>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</si>
  <si>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</si>
  <si>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</si>
  <si>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</si>
  <si>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</si>
  <si>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</si>
  <si>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</si>
  <si>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</si>
  <si>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</si>
  <si>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  <charset val="204"/>
      </rPr>
      <t>СБКО за облекло и други</t>
    </r>
    <r>
      <rPr>
        <sz val="12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</si>
  <si>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</si>
  <si>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  <charset val="204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</si>
  <si>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</si>
  <si>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</si>
  <si>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</si>
  <si>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</si>
  <si>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</si>
  <si>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</si>
  <si>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</si>
  <si>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</si>
  <si>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</si>
  <si>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</si>
  <si>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</si>
  <si>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</si>
  <si>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</si>
  <si>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</si>
  <si>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</si>
  <si>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</si>
  <si>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</si>
  <si>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</si>
  <si>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</si>
  <si>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</si>
  <si>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</si>
  <si>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</si>
  <si>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</si>
  <si>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  <charset val="204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</si>
  <si>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</si>
  <si>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</si>
  <si>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други</t>
    </r>
    <r>
      <rPr>
        <sz val="12"/>
        <rFont val="Times New Roman CYR"/>
        <family val="1"/>
        <charset val="204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</si>
  <si>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</si>
  <si>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</si>
  <si>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</si>
  <si>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</si>
  <si>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</si>
  <si>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</si>
  <si>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</si>
  <si>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</si>
  <si>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</si>
  <si>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</si>
  <si>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</si>
  <si>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</si>
  <si>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</si>
  <si>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</si>
  <si>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</si>
  <si>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</si>
  <si>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</si>
  <si>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</si>
  <si>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</si>
  <si>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</si>
  <si>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</si>
  <si>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</si>
  <si>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</si>
  <si>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</si>
  <si>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</si>
  <si>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</si>
  <si>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</si>
  <si>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</si>
  <si>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</si>
  <si>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</si>
  <si>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</si>
  <si>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</si>
  <si>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</si>
  <si>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</si>
  <si>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</si>
  <si>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</si>
  <si>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</si>
  <si>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</si>
  <si>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</si>
  <si>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</si>
  <si>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</si>
  <si>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</si>
  <si>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</si>
  <si>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</si>
  <si>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</si>
  <si>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</si>
  <si>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</si>
  <si>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</si>
  <si>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</si>
  <si>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</si>
  <si>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</si>
  <si>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</si>
  <si>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</si>
  <si>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</si>
  <si>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</si>
  <si>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</si>
  <si>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</si>
  <si>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  <charset val="204"/>
      </rPr>
      <t>дялове и акции</t>
    </r>
    <r>
      <rPr>
        <sz val="12"/>
        <rFont val="Times New Roman CYR"/>
        <family val="1"/>
        <charset val="204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</si>
  <si>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</si>
  <si>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</si>
  <si>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</si>
  <si>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</si>
  <si>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</si>
  <si>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  <charset val="204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</si>
  <si>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  <charset val="204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</si>
  <si>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  <charset val="204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</si>
  <si>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charset val="204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</si>
  <si>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</si>
  <si>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</si>
  <si>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</si>
  <si>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</si>
  <si>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</si>
  <si>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</si>
  <si>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</si>
  <si>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</si>
  <si>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</si>
  <si>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</si>
  <si>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</si>
  <si>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</si>
  <si>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</si>
  <si>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</si>
  <si>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</si>
  <si>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</si>
  <si>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</si>
  <si>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</si>
  <si>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</si>
  <si>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</si>
  <si>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</si>
  <si>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</si>
  <si>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</si>
  <si>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</si>
  <si>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</si>
  <si>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</si>
  <si>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</si>
  <si>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charset val="204"/>
      </rPr>
      <t xml:space="preserve">дивидентите </t>
    </r>
    <r>
      <rPr>
        <sz val="12"/>
        <rFont val="Times New Roman CYR"/>
        <charset val="204"/>
      </rPr>
      <t>и</t>
    </r>
    <r>
      <rPr>
        <b/>
        <sz val="12"/>
        <rFont val="Times New Roman CYR"/>
        <charset val="204"/>
      </rPr>
      <t xml:space="preserve"> ликвидационните дялове</t>
    </r>
    <r>
      <rPr>
        <sz val="12"/>
        <rFont val="Times New Roman CYR"/>
        <family val="1"/>
        <charset val="204"/>
      </rPr>
      <t xml:space="preserve"> на</t>
    </r>
    <r>
      <rPr>
        <b/>
        <i/>
        <sz val="12"/>
        <rFont val="Times New Roman CYR"/>
        <charset val="204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</si>
  <si>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</si>
  <si>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</si>
  <si>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</si>
  <si>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</si>
  <si>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</si>
  <si>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</si>
  <si>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</si>
  <si>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</si>
  <si>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</si>
  <si>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  <charset val="204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</si>
  <si>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</si>
  <si>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</si>
  <si>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</si>
  <si>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</si>
  <si>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</si>
  <si>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</si>
  <si>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</si>
  <si>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</si>
  <si>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</si>
  <si>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</si>
  <si>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</si>
  <si>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</si>
  <si>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</si>
  <si>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</si>
  <si>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  <charset val="204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</si>
  <si>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</si>
  <si>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  <charset val="204"/>
      </rPr>
      <t>нещатен</t>
    </r>
    <r>
      <rPr>
        <sz val="12"/>
        <rFont val="Times New Roman CYR"/>
        <family val="1"/>
        <charset val="204"/>
      </rPr>
      <t xml:space="preserve"> персонал нает по </t>
    </r>
    <r>
      <rPr>
        <b/>
        <i/>
        <sz val="12"/>
        <rFont val="Times New Roman CYR"/>
        <family val="1"/>
        <charset val="204"/>
      </rPr>
      <t>трудови правоотношения</t>
    </r>
    <r>
      <rPr>
        <sz val="12"/>
        <rFont val="Times New Roman CYR"/>
        <family val="1"/>
        <charset val="204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</si>
  <si>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  <charset val="204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</si>
  <si>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</si>
  <si>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</si>
  <si>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</si>
  <si>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</si>
  <si>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</si>
  <si>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</si>
  <si>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</si>
  <si>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</si>
  <si>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</si>
  <si>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</si>
  <si>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</si>
  <si>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</si>
  <si>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</si>
  <si>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</si>
  <si>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</si>
  <si>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</si>
  <si>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</si>
  <si>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</si>
  <si>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</si>
  <si>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  <charset val="204"/>
      </rPr>
      <t>съвместни</t>
    </r>
    <r>
      <rPr>
        <sz val="12"/>
        <rFont val="Times New Roman CYR"/>
        <family val="1"/>
        <charset val="204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</si>
  <si>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  <charset val="204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</si>
  <si>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</si>
  <si>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</si>
  <si>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  <charset val="204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</si>
  <si>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</si>
  <si>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 </t>
    </r>
    <r>
      <rPr>
        <b/>
        <i/>
        <sz val="12"/>
        <rFont val="Times New Roman CYR"/>
        <family val="1"/>
        <charset val="204"/>
      </rPr>
      <t>банки в страната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</si>
  <si>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</si>
  <si>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  <charset val="204"/>
      </rPr>
      <t xml:space="preserve"> по </t>
    </r>
    <r>
      <rPr>
        <b/>
        <i/>
        <sz val="12"/>
        <rFont val="Times New Roman CYR"/>
        <family val="1"/>
        <charset val="204"/>
      </rPr>
      <t>активирани гаранции</t>
    </r>
    <r>
      <rPr>
        <sz val="12"/>
        <rFont val="Times New Roman CYR"/>
        <family val="1"/>
        <charset val="204"/>
      </rPr>
      <t xml:space="preserve"> по заеми от </t>
    </r>
    <r>
      <rPr>
        <b/>
        <i/>
        <sz val="12"/>
        <rFont val="Times New Roman CYR"/>
        <family val="1"/>
        <charset val="204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</si>
  <si>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  <charset val="204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</si>
  <si>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  <charset val="204"/>
      </rPr>
      <t xml:space="preserve"> от предприятия по </t>
    </r>
    <r>
      <rPr>
        <b/>
        <i/>
        <sz val="12"/>
        <rFont val="Times New Roman CYR"/>
        <family val="1"/>
        <charset val="204"/>
      </rPr>
      <t>преоформен държавен дълг</t>
    </r>
    <r>
      <rPr>
        <sz val="12"/>
        <rFont val="Times New Roman CYR"/>
        <family val="1"/>
        <charset val="204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</si>
  <si>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  <charset val="204"/>
      </rPr>
      <t>банки в несъстоятелност</t>
    </r>
    <r>
      <rPr>
        <sz val="12"/>
        <rFont val="Times New Roman CYR"/>
        <family val="1"/>
        <charset val="204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</si>
  <si>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</si>
  <si>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</si>
  <si>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</si>
  <si>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</si>
  <si>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</si>
  <si>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</si>
  <si>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 xml:space="preserve">дългосрочни </t>
    </r>
    <r>
      <rPr>
        <sz val="12"/>
        <rFont val="Times New Roman CYR"/>
        <family val="1"/>
        <charset val="204"/>
      </rPr>
      <t xml:space="preserve">заеми от </t>
    </r>
    <r>
      <rPr>
        <b/>
        <i/>
        <sz val="12"/>
        <rFont val="Times New Roman CYR"/>
        <family val="1"/>
        <charset val="204"/>
      </rPr>
      <t xml:space="preserve">други държави </t>
    </r>
    <r>
      <rPr>
        <i/>
        <sz val="12"/>
        <rFont val="Times New Roman Cyr"/>
        <family val="1"/>
        <charset val="204"/>
      </rPr>
      <t>(-)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</si>
  <si>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</si>
  <si>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получени </t>
    </r>
    <r>
      <rPr>
        <b/>
        <i/>
        <sz val="12"/>
        <rFont val="Times New Roman CYR"/>
        <family val="1"/>
        <charset val="204"/>
      </rPr>
      <t>дългосрочни</t>
    </r>
    <r>
      <rPr>
        <sz val="12"/>
        <rFont val="Times New Roman CYR"/>
        <family val="1"/>
        <charset val="204"/>
      </rPr>
      <t xml:space="preserve"> заеми от</t>
    </r>
    <r>
      <rPr>
        <i/>
        <sz val="12"/>
        <rFont val="Times New Roman Cyr"/>
        <family val="1"/>
        <charset val="204"/>
      </rPr>
      <t xml:space="preserve">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(+)</t>
    </r>
  </si>
  <si>
    <r>
      <t xml:space="preserve">погашения по </t>
    </r>
    <r>
      <rPr>
        <b/>
        <i/>
        <sz val="12"/>
        <rFont val="Times New Roman CYR"/>
        <family val="1"/>
        <charset val="204"/>
      </rPr>
      <t>краткосрочни</t>
    </r>
    <r>
      <rPr>
        <sz val="12"/>
        <rFont val="Times New Roman CYR"/>
        <family val="1"/>
        <charset val="204"/>
      </rPr>
      <t xml:space="preserve"> заеми от </t>
    </r>
    <r>
      <rPr>
        <b/>
        <i/>
        <sz val="12"/>
        <rFont val="Times New Roman CYR"/>
        <family val="1"/>
        <charset val="204"/>
      </rPr>
      <t xml:space="preserve">международни организации </t>
    </r>
    <r>
      <rPr>
        <i/>
        <sz val="12"/>
        <rFont val="Times New Roman Cyr"/>
        <family val="1"/>
        <charset val="204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</si>
  <si>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</si>
  <si>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</si>
  <si>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</si>
  <si>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</si>
  <si>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</si>
  <si>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</si>
  <si>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</si>
  <si>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</si>
  <si>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</si>
  <si>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</si>
  <si>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</si>
  <si>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</si>
  <si>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</si>
  <si>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</si>
  <si>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</si>
  <si>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</si>
  <si>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</si>
  <si>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  <charset val="204"/>
      </rPr>
      <t>+</t>
    </r>
    <r>
      <rPr>
        <sz val="12"/>
        <rFont val="Times New Roman CYR"/>
        <family val="1"/>
        <charset val="204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</si>
  <si>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  <charset val="204"/>
      </rPr>
      <t xml:space="preserve"> (</t>
    </r>
    <r>
      <rPr>
        <i/>
        <sz val="12"/>
        <rFont val="Times New Roman Cyr"/>
        <family val="1"/>
        <charset val="204"/>
      </rPr>
      <t>-</t>
    </r>
    <r>
      <rPr>
        <sz val="12"/>
        <rFont val="Times New Roman CYR"/>
        <family val="1"/>
        <charset val="204"/>
      </rPr>
      <t>)</t>
    </r>
  </si>
  <si>
    <r>
      <t>операции в брой</t>
    </r>
    <r>
      <rPr>
        <sz val="12"/>
        <rFont val="Times New Roman CYR"/>
        <family val="1"/>
        <charset val="204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</si>
  <si>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  <charset val="204"/>
      </rPr>
      <t>срочни депозити</t>
    </r>
    <r>
      <rPr>
        <sz val="12"/>
        <rFont val="Times New Roman CYR"/>
        <family val="1"/>
        <charset val="204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</si>
  <si>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  <charset val="204"/>
      </rPr>
      <t>валута</t>
    </r>
    <r>
      <rPr>
        <sz val="12"/>
        <rFont val="Times New Roman CYR"/>
        <family val="1"/>
        <charset val="204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</si>
  <si>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  <charset val="204"/>
      </rPr>
      <t>СЕБРА</t>
    </r>
    <r>
      <rPr>
        <i/>
        <sz val="12"/>
        <rFont val="Times New Roman Cyr"/>
        <family val="1"/>
        <charset val="204"/>
      </rPr>
      <t xml:space="preserve"> - </t>
    </r>
    <r>
      <rPr>
        <b/>
        <i/>
        <sz val="12"/>
        <rFont val="Times New Roman CYR"/>
        <family val="1"/>
        <charset val="204"/>
      </rPr>
      <t>захранване на "сметки за наличности"</t>
    </r>
    <r>
      <rPr>
        <sz val="12"/>
        <rFont val="Times New Roman CYR"/>
        <family val="1"/>
        <charset val="204"/>
      </rPr>
      <t xml:space="preserve"> (+/-)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</si>
  <si>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</si>
  <si>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</si>
  <si>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</si>
  <si>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charset val="204"/>
      </rPr>
      <t xml:space="preserve"> за сметка на Европейския съюз -</t>
    </r>
    <r>
      <rPr>
        <b/>
        <i/>
        <sz val="12"/>
        <rFont val="Times New Roman CYR"/>
        <charset val="204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</si>
  <si>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charset val="204"/>
      </rPr>
      <t xml:space="preserve">от Европейския съюз - </t>
    </r>
    <r>
      <rPr>
        <b/>
        <i/>
        <sz val="12"/>
        <rFont val="Times New Roman CYR"/>
        <charset val="204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</si>
  <si>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</si>
  <si>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</si>
  <si>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</si>
  <si>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  <charset val="204"/>
      </rPr>
      <t xml:space="preserve"> в</t>
    </r>
    <r>
      <rPr>
        <b/>
        <sz val="12"/>
        <rFont val="Times New Roman CYR"/>
        <family val="1"/>
        <charset val="204"/>
      </rPr>
      <t xml:space="preserve"> </t>
    </r>
    <r>
      <rPr>
        <sz val="12"/>
        <rFont val="Times New Roman CYR"/>
        <family val="1"/>
        <charset val="204"/>
      </rPr>
      <t xml:space="preserve">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</si>
  <si>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от</t>
    </r>
    <r>
      <rPr>
        <b/>
        <i/>
        <sz val="12"/>
        <rFont val="Times New Roman CYR"/>
        <family val="1"/>
        <charset val="204"/>
      </rPr>
      <t xml:space="preserve">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</si>
  <si>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 левове </t>
    </r>
    <r>
      <rPr>
        <b/>
        <i/>
        <sz val="12"/>
        <rFont val="Times New Roman CYR"/>
        <family val="1"/>
        <charset val="204"/>
      </rPr>
      <t>от 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</si>
  <si>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остътък</t>
    </r>
    <r>
      <rPr>
        <sz val="12"/>
        <rFont val="Times New Roman CYR"/>
        <family val="1"/>
        <charset val="204"/>
      </rPr>
      <t xml:space="preserve"> 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</si>
  <si>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</si>
  <si>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валутни сметки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</si>
  <si>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</t>
    </r>
    <r>
      <rPr>
        <sz val="12"/>
        <rFont val="Times New Roman CYR"/>
        <family val="1"/>
        <charset val="204"/>
      </rPr>
      <t xml:space="preserve"> в левове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</si>
  <si>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</t>
    </r>
    <r>
      <rPr>
        <b/>
        <sz val="12"/>
        <rFont val="Times New Roman CYR"/>
        <family val="1"/>
        <charset val="204"/>
      </rPr>
      <t>в касата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</si>
  <si>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  <charset val="204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</si>
  <si>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  <charset val="204"/>
      </rPr>
      <t>преоценка</t>
    </r>
    <r>
      <rPr>
        <sz val="12"/>
        <rFont val="Times New Roman CYR"/>
        <family val="1"/>
        <charset val="204"/>
      </rPr>
      <t xml:space="preserve"> на валутни наличности </t>
    </r>
    <r>
      <rPr>
        <b/>
        <i/>
        <sz val="12"/>
        <rFont val="Times New Roman CYR"/>
        <family val="1"/>
        <charset val="204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  <charset val="204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</si>
  <si>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</si>
  <si>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</si>
  <si>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</si>
  <si>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</si>
  <si>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</si>
  <si>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</si>
  <si>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</si>
  <si>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</si>
  <si>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</si>
  <si>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</si>
  <si>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</si>
  <si>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</si>
  <si>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</si>
  <si>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</si>
  <si>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</si>
  <si>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</si>
  <si>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</si>
  <si>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</si>
  <si>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</si>
  <si>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</si>
  <si>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</si>
  <si>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</si>
  <si>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</si>
  <si>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</si>
  <si>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</si>
  <si>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</si>
  <si>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</si>
  <si>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</si>
  <si>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</si>
  <si>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</si>
  <si>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</si>
  <si>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</si>
  <si>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</si>
  <si>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остатък</t>
    </r>
    <r>
      <rPr>
        <sz val="12"/>
        <rFont val="Times New Roman CYR"/>
        <family val="1"/>
        <charset val="204"/>
      </rPr>
      <t xml:space="preserve"> в левова равностойност</t>
    </r>
    <r>
      <rPr>
        <b/>
        <sz val="12"/>
        <rFont val="Times New Roman CYR"/>
        <family val="1"/>
        <charset val="204"/>
      </rPr>
      <t xml:space="preserve"> по депозити във валута</t>
    </r>
    <r>
      <rPr>
        <sz val="12"/>
        <rFont val="Times New Roman CYR"/>
        <family val="1"/>
        <charset val="204"/>
      </rPr>
      <t xml:space="preserve"> от </t>
    </r>
    <r>
      <rPr>
        <b/>
        <i/>
        <sz val="12"/>
        <rFont val="Times New Roman CYR"/>
        <family val="1"/>
        <charset val="204"/>
      </rPr>
      <t>предходния период</t>
    </r>
    <r>
      <rPr>
        <sz val="12"/>
        <rFont val="Times New Roman CYR"/>
        <family val="1"/>
        <charset val="204"/>
      </rPr>
      <t xml:space="preserve"> (+)</t>
    </r>
  </si>
  <si>
    <r>
      <t>наличност</t>
    </r>
    <r>
      <rPr>
        <sz val="12"/>
        <rFont val="Times New Roman CYR"/>
        <family val="1"/>
        <charset val="204"/>
      </rPr>
      <t xml:space="preserve"> в левове </t>
    </r>
    <r>
      <rPr>
        <b/>
        <sz val="12"/>
        <rFont val="Times New Roman CYR"/>
        <family val="1"/>
        <charset val="204"/>
      </rPr>
      <t>по депозити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</si>
  <si>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r>
      <t>наличност</t>
    </r>
    <r>
      <rPr>
        <sz val="12"/>
        <rFont val="Times New Roman CYR"/>
        <family val="1"/>
        <charset val="204"/>
      </rPr>
      <t xml:space="preserve"> в левова равностойност </t>
    </r>
    <r>
      <rPr>
        <b/>
        <sz val="12"/>
        <rFont val="Times New Roman CYR"/>
        <family val="1"/>
        <charset val="204"/>
      </rPr>
      <t>по депозити във валута</t>
    </r>
    <r>
      <rPr>
        <sz val="12"/>
        <rFont val="Times New Roman CYR"/>
        <family val="1"/>
        <charset val="204"/>
      </rPr>
      <t xml:space="preserve"> в </t>
    </r>
    <r>
      <rPr>
        <b/>
        <i/>
        <sz val="12"/>
        <rFont val="Times New Roman CYR"/>
        <family val="1"/>
        <charset val="204"/>
      </rPr>
      <t>края на периода</t>
    </r>
    <r>
      <rPr>
        <sz val="12"/>
        <rFont val="Times New Roman CYR"/>
        <family val="1"/>
        <charset val="204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</si>
  <si>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</si>
  <si>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</si>
  <si>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</si>
  <si>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</si>
  <si>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</si>
  <si>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</si>
  <si>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  <charset val="204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</si>
  <si>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</si>
  <si>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</si>
  <si>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</si>
  <si>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</si>
  <si>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</si>
  <si>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</si>
  <si>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</si>
  <si>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</si>
  <si>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</si>
  <si>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</si>
  <si>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</si>
  <si>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</si>
  <si>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</si>
  <si>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</si>
  <si>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</si>
  <si>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</si>
  <si>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</si>
  <si>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</si>
  <si>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</si>
  <si>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charset val="204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</si>
  <si>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</si>
  <si>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</si>
  <si>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charset val="204"/>
      </rPr>
      <t>без § 40-71</t>
    </r>
    <r>
      <rPr>
        <b/>
        <sz val="12"/>
        <color indexed="18"/>
        <rFont val="Times New Roman Cyr"/>
        <family val="1"/>
        <charset val="204"/>
      </rPr>
      <t>)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</si>
  <si>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</si>
  <si>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Европейския съюз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</si>
  <si>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</si>
  <si>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държави</t>
    </r>
  </si>
  <si>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</si>
  <si>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от </t>
    </r>
    <r>
      <rPr>
        <b/>
        <i/>
        <sz val="12"/>
        <rFont val="Times New Roman CYR"/>
        <charset val="204"/>
      </rPr>
      <t>други международни организации</t>
    </r>
  </si>
  <si>
    <r>
      <rPr>
        <b/>
        <i/>
        <sz val="12"/>
        <rFont val="Times New Roman CYR"/>
        <charset val="204"/>
      </rPr>
      <t>други</t>
    </r>
    <r>
      <rPr>
        <b/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текущи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>от чужбина</t>
    </r>
  </si>
  <si>
    <r>
      <rPr>
        <b/>
        <i/>
        <sz val="12"/>
        <rFont val="Times New Roman CYR"/>
        <charset val="204"/>
      </rPr>
      <t>други</t>
    </r>
    <r>
      <rPr>
        <sz val="12"/>
        <rFont val="Times New Roman CYR"/>
        <charset val="204"/>
      </rPr>
      <t xml:space="preserve"> </t>
    </r>
    <r>
      <rPr>
        <b/>
        <i/>
        <sz val="12"/>
        <rFont val="Times New Roman CYR"/>
        <charset val="204"/>
      </rPr>
      <t>капиталови</t>
    </r>
    <r>
      <rPr>
        <sz val="12"/>
        <rFont val="Times New Roman CYR"/>
        <charset val="204"/>
      </rPr>
      <t xml:space="preserve"> помощи и дарения </t>
    </r>
    <r>
      <rPr>
        <b/>
        <i/>
        <sz val="12"/>
        <rFont val="Times New Roman CYR"/>
        <charset val="204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</si>
  <si>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</si>
  <si>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</si>
  <si>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</si>
  <si>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</si>
  <si>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</si>
  <si>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charset val="204"/>
      </rPr>
      <t>платени</t>
    </r>
    <r>
      <rPr>
        <b/>
        <i/>
        <sz val="12"/>
        <rFont val="Times New Roman CYR"/>
        <family val="1"/>
        <charset val="204"/>
      </rPr>
      <t xml:space="preserve"> държавни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</si>
  <si>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 xml:space="preserve">платени </t>
    </r>
    <r>
      <rPr>
        <b/>
        <i/>
        <sz val="12"/>
        <rFont val="Times New Roman CYR"/>
        <family val="1"/>
        <charset val="204"/>
      </rPr>
      <t xml:space="preserve">общински </t>
    </r>
    <r>
      <rPr>
        <sz val="12"/>
        <rFont val="Times New Roman CYR"/>
        <charset val="204"/>
      </rPr>
      <t>данъци, такси, наказателни лихви и административни санкции</t>
    </r>
  </si>
  <si>
    <r>
      <rPr>
        <sz val="12"/>
        <rFont val="Times New Roman CYR"/>
        <charset val="204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  <charset val="204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</si>
  <si>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charset val="204"/>
      </rPr>
      <t>§ 40-71</t>
    </r>
    <r>
      <rPr>
        <b/>
        <sz val="12"/>
        <color indexed="16"/>
        <rFont val="Times New Roman CYR"/>
        <family val="1"/>
        <charset val="204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</si>
  <si>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</si>
  <si>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</si>
  <si>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</si>
  <si>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</si>
  <si>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</si>
  <si>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</si>
  <si>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</si>
  <si>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</si>
  <si>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</si>
  <si>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</si>
  <si>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</si>
  <si>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</si>
  <si>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</si>
  <si>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</si>
  <si>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</si>
  <si>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 xml:space="preserve">получени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</si>
  <si>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</t>
    </r>
    <r>
      <rPr>
        <i/>
        <sz val="12"/>
        <rFont val="Times New Roman CYR"/>
        <charset val="204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</si>
  <si>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charset val="204"/>
      </rPr>
      <t>краткосрочни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</si>
  <si>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charset val="204"/>
      </rPr>
      <t>дългосрочни</t>
    </r>
    <r>
      <rPr>
        <sz val="12"/>
        <rFont val="Times New Roman CYR"/>
        <charset val="204"/>
      </rPr>
      <t xml:space="preserve"> заеми от </t>
    </r>
    <r>
      <rPr>
        <i/>
        <sz val="12"/>
        <rFont val="Times New Roman CYR"/>
        <charset val="204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</si>
  <si>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</si>
  <si>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b/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b/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b/>
        <sz val="12"/>
        <color indexed="60"/>
        <rFont val="Times New Roman CYR"/>
        <family val="1"/>
        <charset val="204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</si>
  <si>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</si>
  <si>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</si>
  <si>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</si>
  <si>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</si>
  <si>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 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</si>
  <si>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  <charset val="204"/>
      </rPr>
      <t xml:space="preserve">нето </t>
    </r>
    <r>
      <rPr>
        <sz val="12"/>
        <color indexed="60"/>
        <rFont val="Times New Roman CYR"/>
        <family val="1"/>
        <charset val="204"/>
      </rPr>
      <t>(</t>
    </r>
    <r>
      <rPr>
        <b/>
        <i/>
        <sz val="12"/>
        <color indexed="60"/>
        <rFont val="Times New Roman CYR"/>
        <family val="1"/>
        <charset val="204"/>
      </rPr>
      <t>+</t>
    </r>
    <r>
      <rPr>
        <sz val="12"/>
        <color indexed="60"/>
        <rFont val="Times New Roman CYR"/>
        <family val="1"/>
        <charset val="204"/>
      </rPr>
      <t>/</t>
    </r>
    <r>
      <rPr>
        <b/>
        <i/>
        <sz val="12"/>
        <color indexed="60"/>
        <rFont val="Times New Roman CYR"/>
        <family val="1"/>
        <charset val="204"/>
      </rPr>
      <t>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</si>
  <si>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sz val="12"/>
        <color indexed="60"/>
        <rFont val="Times New Roman CYR"/>
        <family val="1"/>
        <charset val="204"/>
      </rPr>
      <t>(</t>
    </r>
    <r>
      <rPr>
        <b/>
        <sz val="12"/>
        <color indexed="60"/>
        <rFont val="Times New Roman CYR"/>
        <family val="1"/>
        <charset val="204"/>
      </rPr>
      <t>+/-</t>
    </r>
    <r>
      <rPr>
        <sz val="12"/>
        <color indexed="60"/>
        <rFont val="Times New Roman CYR"/>
        <family val="1"/>
        <charset val="204"/>
      </rPr>
      <t>)</t>
    </r>
  </si>
  <si>
    <r>
      <t xml:space="preserve">друго финансиране - операции с активи - </t>
    </r>
    <r>
      <rPr>
        <sz val="12"/>
        <rFont val="Times New Roman CYR"/>
        <charset val="204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</si>
  <si>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charset val="204"/>
      </rPr>
      <t>операции с пасиви</t>
    </r>
    <r>
      <rPr>
        <sz val="12"/>
        <rFont val="Times New Roman CYR"/>
        <family val="1"/>
        <charset val="204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</si>
  <si>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charset val="204"/>
      </rPr>
      <t xml:space="preserve">операции с </t>
    </r>
    <r>
      <rPr>
        <i/>
        <sz val="12"/>
        <rFont val="Times New Roman CYR"/>
        <charset val="204"/>
      </rPr>
      <t>активи</t>
    </r>
    <r>
      <rPr>
        <b/>
        <i/>
        <sz val="12"/>
        <rFont val="Times New Roman CYR"/>
        <charset val="204"/>
      </rPr>
      <t xml:space="preserve"> (+/-)</t>
    </r>
  </si>
  <si>
    <r>
      <t>друго финансиране - операции с</t>
    </r>
    <r>
      <rPr>
        <i/>
        <sz val="12"/>
        <rFont val="Times New Roman CYR"/>
        <charset val="204"/>
      </rPr>
      <t xml:space="preserve"> пасиви</t>
    </r>
    <r>
      <rPr>
        <sz val="12"/>
        <rFont val="Times New Roman CYR"/>
        <family val="1"/>
        <charset val="204"/>
      </rPr>
      <t xml:space="preserve"> (+/-)</t>
    </r>
  </si>
  <si>
    <r>
      <t xml:space="preserve">събрани </t>
    </r>
    <r>
      <rPr>
        <sz val="12"/>
        <rFont val="Times New Roman CYR"/>
        <charset val="204"/>
      </rPr>
      <t xml:space="preserve">суми за </t>
    </r>
    <r>
      <rPr>
        <i/>
        <sz val="12"/>
        <rFont val="Times New Roman CYR"/>
        <charset val="204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</si>
  <si>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charset val="204"/>
      </rPr>
      <t>суми за</t>
    </r>
    <r>
      <rPr>
        <i/>
        <sz val="12"/>
        <rFont val="Times New Roman CYR"/>
        <charset val="204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</si>
  <si>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charset val="204"/>
      </rPr>
      <t>получени</t>
    </r>
    <r>
      <rPr>
        <sz val="12"/>
        <rFont val="Times New Roman CYR"/>
        <family val="1"/>
        <charset val="204"/>
      </rPr>
      <t xml:space="preserve"> парични наличности при </t>
    </r>
    <r>
      <rPr>
        <i/>
        <sz val="12"/>
        <rFont val="Times New Roman CYR"/>
        <charset val="204"/>
      </rPr>
      <t xml:space="preserve">преобразуване на бюджетни организации </t>
    </r>
    <r>
      <rPr>
        <sz val="12"/>
        <rFont val="Times New Roman CYR"/>
        <family val="1"/>
        <charset val="204"/>
      </rPr>
      <t>(+)</t>
    </r>
  </si>
  <si>
    <r>
      <rPr>
        <i/>
        <sz val="12"/>
        <rFont val="Times New Roman CYR"/>
        <charset val="204"/>
      </rPr>
      <t xml:space="preserve">прехвърлени </t>
    </r>
    <r>
      <rPr>
        <sz val="12"/>
        <rFont val="Times New Roman CYR"/>
        <charset val="204"/>
      </rPr>
      <t>парични наличности при</t>
    </r>
    <r>
      <rPr>
        <i/>
        <sz val="12"/>
        <rFont val="Times New Roman CYR"/>
        <charset val="204"/>
      </rPr>
      <t xml:space="preserve"> преобразуване на бюджетни организации</t>
    </r>
    <r>
      <rPr>
        <b/>
        <i/>
        <sz val="12"/>
        <rFont val="Times New Roman CYR"/>
        <family val="1"/>
        <charset val="204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</si>
  <si>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  <charset val="204"/>
      </rPr>
      <t>нето</t>
    </r>
    <r>
      <rPr>
        <b/>
        <sz val="12"/>
        <color indexed="60"/>
        <rFont val="Times New Roman CYR"/>
        <family val="1"/>
        <charset val="204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</si>
  <si>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charset val="204"/>
      </rPr>
      <t xml:space="preserve">предходния период </t>
    </r>
    <r>
      <rPr>
        <sz val="12"/>
        <rFont val="Times New Roman CYR"/>
        <charset val="204"/>
      </rPr>
      <t>(+)</t>
    </r>
  </si>
  <si>
    <r>
      <rPr>
        <sz val="12"/>
        <rFont val="Times New Roman CYR"/>
        <charset val="204"/>
      </rPr>
      <t xml:space="preserve">остатък в касата във валута  </t>
    </r>
    <r>
      <rPr>
        <i/>
        <sz val="12"/>
        <rFont val="Times New Roman CYR"/>
        <charset val="204"/>
      </rPr>
      <t xml:space="preserve">в чужбина </t>
    </r>
    <r>
      <rPr>
        <sz val="12"/>
        <rFont val="Times New Roman CYR"/>
        <charset val="204"/>
      </rPr>
      <t xml:space="preserve">от </t>
    </r>
    <r>
      <rPr>
        <i/>
        <sz val="12"/>
        <rFont val="Times New Roman CYR"/>
        <charset val="204"/>
      </rPr>
      <t>предходния период</t>
    </r>
    <r>
      <rPr>
        <sz val="12"/>
        <rFont val="Times New Roman CYR"/>
        <charset val="204"/>
      </rPr>
      <t xml:space="preserve"> (+)</t>
    </r>
  </si>
  <si>
    <r>
      <t>наличност</t>
    </r>
    <r>
      <rPr>
        <sz val="12"/>
        <rFont val="Times New Roman CYR"/>
        <charset val="204"/>
      </rPr>
      <t xml:space="preserve"> в касата във валута 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</t>
    </r>
  </si>
  <si>
    <r>
      <t>наличност</t>
    </r>
    <r>
      <rPr>
        <sz val="12"/>
        <rFont val="Times New Roman CYR"/>
        <charset val="204"/>
      </rPr>
      <t xml:space="preserve"> в левова равностойност по валутни сметки </t>
    </r>
    <r>
      <rPr>
        <i/>
        <sz val="12"/>
        <rFont val="Times New Roman CYR"/>
        <charset val="204"/>
      </rPr>
      <t>в чужбина</t>
    </r>
    <r>
      <rPr>
        <sz val="12"/>
        <rFont val="Times New Roman CYR"/>
        <charset val="204"/>
      </rPr>
      <t xml:space="preserve">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</si>
  <si>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  <charset val="204"/>
      </rPr>
      <t>системата на "Единната сметка"-нето</t>
    </r>
    <r>
      <rPr>
        <b/>
        <sz val="12"/>
        <color indexed="60"/>
        <rFont val="Times New Roman CYR"/>
        <family val="1"/>
        <charset val="204"/>
      </rPr>
      <t xml:space="preserve"> (+/-)</t>
    </r>
  </si>
  <si>
    <r>
      <t>остатък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от</t>
    </r>
    <r>
      <rPr>
        <i/>
        <sz val="12"/>
        <rFont val="Times New Roman CYR"/>
        <charset val="204"/>
      </rPr>
      <t xml:space="preserve"> предходния период</t>
    </r>
    <r>
      <rPr>
        <sz val="12"/>
        <rFont val="Times New Roman CYR"/>
        <charset val="204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</si>
  <si>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</si>
  <si>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текущи сметки на бюджетните организации в БНБ в </t>
    </r>
    <r>
      <rPr>
        <i/>
        <sz val="12"/>
        <rFont val="Times New Roman CYR"/>
        <charset val="204"/>
      </rPr>
      <t>края на периода</t>
    </r>
    <r>
      <rPr>
        <sz val="12"/>
        <rFont val="Times New Roman CYR"/>
        <charset val="204"/>
      </rPr>
      <t xml:space="preserve"> (-) </t>
    </r>
  </si>
  <si>
    <r>
      <t>наличност</t>
    </r>
    <r>
      <rPr>
        <sz val="12"/>
        <rFont val="Times New Roman CYR"/>
        <charset val="204"/>
      </rPr>
      <t xml:space="preserve"> по </t>
    </r>
    <r>
      <rPr>
        <i/>
        <sz val="12"/>
        <rFont val="Times New Roman CYR"/>
        <charset val="204"/>
      </rPr>
      <t>левови</t>
    </r>
    <r>
      <rPr>
        <sz val="12"/>
        <rFont val="Times New Roman CYR"/>
        <charset val="204"/>
      </rPr>
      <t xml:space="preserve"> депозити на бюджетните организации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sz val="10"/>
        <rFont val="Times New Roman CYR"/>
        <charset val="204"/>
      </rPr>
      <t>БНБ</t>
    </r>
    <r>
      <rPr>
        <sz val="12"/>
        <rFont val="Times New Roman CYR"/>
        <charset val="204"/>
      </rPr>
      <t xml:space="preserve"> </t>
    </r>
    <r>
      <rPr>
        <sz val="11"/>
        <rFont val="Times New Roman Cyr"/>
        <charset val="204"/>
      </rPr>
      <t>в</t>
    </r>
    <r>
      <rPr>
        <sz val="12"/>
        <rFont val="Times New Roman CYR"/>
        <charset val="204"/>
      </rPr>
      <t xml:space="preserve"> </t>
    </r>
    <r>
      <rPr>
        <i/>
        <sz val="12"/>
        <rFont val="Times New Roman CYR"/>
        <charset val="204"/>
      </rPr>
      <t>края на периода</t>
    </r>
    <r>
      <rPr>
        <sz val="10"/>
        <rFont val="Times New Roman CYR"/>
        <charset val="204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</si>
  <si>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</si>
  <si>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</si>
  <si>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</si>
  <si>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</si>
  <si>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  <charset val="204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</si>
  <si>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  <charset val="204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</si>
  <si>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</si>
  <si>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</si>
  <si>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</si>
  <si>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</si>
  <si>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</si>
  <si>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</si>
  <si>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</si>
  <si>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</si>
  <si>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</si>
  <si>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</si>
  <si>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</si>
  <si>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</si>
  <si>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</si>
  <si>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</si>
  <si>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</si>
  <si>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</si>
  <si>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</si>
  <si>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</si>
  <si>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</si>
  <si>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</si>
  <si>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</si>
  <si>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</si>
  <si>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</si>
  <si>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</si>
  <si>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</si>
  <si>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</si>
  <si>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</si>
  <si>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</si>
  <si>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</si>
  <si>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</si>
  <si>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</si>
  <si>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  <charset val="204"/>
      </rPr>
      <t xml:space="preserve">БЮДЖЕТ </t>
    </r>
    <r>
      <rPr>
        <sz val="12"/>
        <color indexed="28"/>
        <rFont val="Times New Roman"/>
        <family val="1"/>
        <charset val="204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</si>
  <si>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</si>
  <si>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</si>
  <si>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</si>
  <si>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</si>
  <si>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</si>
  <si>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  <charset val="204"/>
      </rPr>
      <t xml:space="preserve">таблица            'OTCHET'         </t>
    </r>
    <r>
      <rPr>
        <sz val="12"/>
        <rFont val="Times New Roman"/>
        <family val="1"/>
        <charset val="204"/>
      </rPr>
      <t xml:space="preserve">Год. уточнен план                           </t>
    </r>
  </si>
  <si>
    <r>
      <rPr>
        <i/>
        <sz val="14"/>
        <rFont val="Times New Roman"/>
        <family val="1"/>
        <charset val="204"/>
      </rPr>
      <t xml:space="preserve">таблица 'OTCHET'  </t>
    </r>
    <r>
      <rPr>
        <b/>
        <sz val="14"/>
        <rFont val="Times New Roman"/>
        <family val="1"/>
        <charset val="204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</si>
  <si>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</si>
  <si>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</si>
  <si>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</si>
  <si>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</si>
  <si>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</si>
  <si>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</si>
  <si>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</si>
  <si>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</si>
  <si>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</si>
  <si>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</si>
  <si>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</si>
  <si>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</si>
  <si>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</si>
  <si>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</si>
  <si>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</si>
  <si>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</si>
  <si>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</si>
  <si>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</si>
  <si>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</si>
  <si>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</si>
  <si>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</si>
  <si>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</si>
  <si>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</si>
  <si>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</si>
  <si>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</si>
  <si>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</si>
  <si>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</si>
  <si>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</si>
  <si>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</si>
  <si>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</si>
  <si>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</si>
  <si>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</si>
  <si>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</si>
  <si>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</si>
  <si>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</si>
  <si>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</si>
  <si>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</si>
  <si>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charset val="204"/>
      </rPr>
      <t>Внесен ДДС и др. д-ци в/у продажбите и коректив</t>
    </r>
    <r>
      <rPr>
        <b/>
        <sz val="12"/>
        <rFont val="Times New Roman CYR"/>
        <family val="1"/>
        <charset val="204"/>
      </rPr>
      <t xml:space="preserve"> - </t>
    </r>
    <r>
      <rPr>
        <b/>
        <sz val="11"/>
        <rFont val="Times New Roman CYR"/>
        <charset val="204"/>
      </rPr>
      <t>приходни</t>
    </r>
    <r>
      <rPr>
        <b/>
        <sz val="12"/>
        <rFont val="Times New Roman CYR"/>
        <family val="1"/>
        <charset val="204"/>
      </rPr>
      <t xml:space="preserve"> § 36-18 </t>
    </r>
    <r>
      <rPr>
        <b/>
        <sz val="11"/>
        <rFont val="Times New Roman CYR"/>
        <charset val="204"/>
      </rPr>
      <t xml:space="preserve">и </t>
    </r>
    <r>
      <rPr>
        <b/>
        <sz val="12"/>
        <rFont val="Times New Roman CYR"/>
        <family val="1"/>
        <charset val="204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</si>
  <si>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</si>
  <si>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</si>
  <si>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</si>
  <si>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</si>
  <si>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</si>
  <si>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</si>
  <si>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</si>
  <si>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charset val="204"/>
      </rPr>
      <t>IV. Постъпления от застрахователни обезщетения</t>
    </r>
    <r>
      <rPr>
        <b/>
        <sz val="12"/>
        <rFont val="Times New Roman CYR"/>
        <family val="1"/>
        <charset val="204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</si>
  <si>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</si>
  <si>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</si>
  <si>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</si>
  <si>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</si>
  <si>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</si>
  <si>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</si>
  <si>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</si>
  <si>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</si>
  <si>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</si>
  <si>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</si>
  <si>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</si>
  <si>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</si>
  <si>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</si>
  <si>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</si>
  <si>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</si>
  <si>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§§ 10-62, 10-63 и 10-69), 46-00 и § 00-98 </t>
    </r>
    <r>
      <rPr>
        <sz val="12"/>
        <rFont val="Times New Roman CYR"/>
        <charset val="204"/>
      </rPr>
      <t>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</si>
  <si>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</si>
  <si>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</si>
  <si>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</si>
  <si>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</si>
  <si>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</si>
  <si>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</si>
  <si>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</si>
  <si>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</si>
  <si>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</si>
  <si>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</si>
  <si>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</si>
  <si>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</si>
  <si>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</si>
  <si>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</si>
  <si>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</si>
  <si>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</si>
  <si>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</si>
  <si>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</si>
  <si>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</si>
  <si>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</si>
  <si>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charset val="204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</si>
  <si>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</si>
  <si>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</si>
  <si>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</si>
  <si>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</si>
  <si>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</si>
  <si>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</si>
  <si>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</si>
  <si>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</si>
  <si>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</si>
  <si>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</si>
  <si>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</si>
  <si>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</si>
  <si>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</si>
  <si>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</si>
  <si>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</si>
  <si>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</si>
  <si>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</si>
  <si>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</si>
  <si>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</si>
  <si>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</si>
  <si>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</si>
  <si>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</si>
  <si>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</si>
  <si>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</si>
  <si>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  <charset val="204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</si>
  <si>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</si>
  <si>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</si>
  <si>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</si>
  <si>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</si>
  <si>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</si>
  <si>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</si>
  <si>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  <charset val="204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</si>
  <si>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</si>
  <si>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</si>
  <si>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</si>
  <si>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</si>
  <si>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</si>
  <si>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</si>
  <si>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</si>
  <si>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</si>
  <si>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</si>
  <si>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charset val="204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</si>
  <si>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</si>
  <si>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</si>
  <si>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</si>
  <si>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</si>
  <si>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charset val="204"/>
      </rPr>
      <t>§ 80-80</t>
    </r>
    <r>
      <rPr>
        <sz val="12"/>
        <rFont val="Times New Roman CYR"/>
        <family val="1"/>
        <charset val="204"/>
      </rPr>
      <t xml:space="preserve"> (ако е </t>
    </r>
    <r>
      <rPr>
        <i/>
        <sz val="12"/>
        <color indexed="18"/>
        <rFont val="Times New Roman CYR"/>
        <charset val="204"/>
      </rPr>
      <t>"плюс"</t>
    </r>
    <r>
      <rPr>
        <sz val="12"/>
        <rFont val="Times New Roman CYR"/>
        <family val="1"/>
        <charset val="204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</si>
  <si>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</si>
  <si>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</si>
  <si>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</si>
  <si>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</si>
  <si>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</si>
  <si>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charset val="204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</si>
  <si>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</si>
  <si>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</si>
  <si>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</si>
  <si>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</si>
  <si>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</si>
  <si>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</si>
  <si>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</si>
  <si>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</si>
  <si>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</si>
  <si>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</si>
  <si>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</si>
  <si>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</si>
  <si>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</si>
  <si>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</si>
  <si>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</si>
  <si>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</si>
  <si>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</si>
  <si>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</si>
  <si>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</si>
  <si>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</si>
  <si>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</si>
  <si>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charset val="204"/>
      </rPr>
      <t>§ 80-80</t>
    </r>
    <r>
      <rPr>
        <sz val="10"/>
        <rFont val="Times New Roman Cyr"/>
        <family val="1"/>
        <charset val="204"/>
      </rPr>
      <t xml:space="preserve"> (ако е </t>
    </r>
    <r>
      <rPr>
        <i/>
        <sz val="10"/>
        <color indexed="10"/>
        <rFont val="Times New Roman Cyr"/>
        <charset val="204"/>
      </rPr>
      <t>"минус"</t>
    </r>
    <r>
      <rPr>
        <sz val="10"/>
        <rFont val="Times New Roman Cyr"/>
        <family val="1"/>
        <charset val="204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</si>
  <si>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</si>
  <si>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</si>
  <si>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</si>
  <si>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</si>
  <si>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</si>
  <si>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</si>
  <si>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</si>
  <si>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</si>
  <si>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</si>
  <si>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</si>
  <si>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</si>
  <si>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</si>
  <si>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</si>
  <si>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</si>
  <si>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</si>
  <si>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</si>
  <si>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</si>
  <si>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</si>
  <si>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</si>
  <si>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</si>
  <si>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</si>
  <si>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</si>
  <si>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</si>
  <si>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</si>
  <si>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charset val="204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</si>
  <si>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</si>
  <si>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</si>
  <si>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</si>
  <si>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</si>
  <si>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</si>
  <si>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</si>
  <si>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</si>
  <si>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</si>
  <si>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</si>
  <si>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</si>
  <si>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charset val="204"/>
      </rPr>
      <t>(-)</t>
    </r>
    <r>
      <rPr>
        <sz val="12"/>
        <rFont val="Times New Roman CYR"/>
        <family val="1"/>
        <charset val="204"/>
      </rPr>
      <t xml:space="preserve"> §§ 95-07 ÷ 95-12, 95-28, 95-29, 96-07 и 96-09 (за ЦБ - § </t>
    </r>
    <r>
      <rPr>
        <i/>
        <u/>
        <sz val="12"/>
        <color indexed="10"/>
        <rFont val="Times New Roman CYR"/>
        <charset val="204"/>
      </rPr>
      <t>без</t>
    </r>
    <r>
      <rPr>
        <sz val="12"/>
        <rFont val="Times New Roman CYR"/>
        <family val="1"/>
        <charset val="204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</si>
  <si>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</si>
  <si>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</si>
  <si>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</si>
  <si>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</si>
  <si>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</si>
  <si>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</si>
  <si>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>- РАВНЕНИЕ НА КАСОВИ ПОТОЦИ С НАЛИЧНОСТ</t>
    </r>
  </si>
  <si>
    <r>
      <rPr>
        <b/>
        <i/>
        <sz val="10"/>
        <color indexed="18"/>
        <rFont val="Times New Roman CYR"/>
        <charset val="204"/>
      </rPr>
      <t xml:space="preserve">КОНТРОЛА </t>
    </r>
    <r>
      <rPr>
        <b/>
        <sz val="10"/>
        <rFont val="Times New Roman CYR"/>
        <family val="1"/>
        <charset val="204"/>
      </rPr>
      <t xml:space="preserve">- РАВНЕНИЕ НА БЮДЖ. САЛДО И ФИНАНСИРАНЕ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8"/>
        <rFont val="Times New Roman CYR"/>
        <charset val="204"/>
      </rPr>
      <t>в левове</t>
    </r>
  </si>
  <si>
    <r>
      <rPr>
        <b/>
        <i/>
        <sz val="10"/>
        <color indexed="16"/>
        <rFont val="Times New Roman CYR"/>
        <charset val="204"/>
      </rPr>
      <t>КОНТРОЛА</t>
    </r>
    <r>
      <rPr>
        <b/>
        <i/>
        <sz val="10"/>
        <color indexed="18"/>
        <rFont val="Times New Roman CYR"/>
        <charset val="204"/>
      </rPr>
      <t xml:space="preserve"> </t>
    </r>
    <r>
      <rPr>
        <b/>
        <sz val="10"/>
        <rFont val="Times New Roman CYR"/>
        <family val="1"/>
        <charset val="204"/>
      </rPr>
      <t xml:space="preserve">- РАВНЕНИЕ НА КАСОВИ ПОТОЦИ С НАЛИЧНОСТ - </t>
    </r>
    <r>
      <rPr>
        <b/>
        <sz val="11"/>
        <rFont val="Times New Roman CYR"/>
        <charset val="204"/>
      </rPr>
      <t>неравнение</t>
    </r>
    <r>
      <rPr>
        <b/>
        <sz val="10"/>
        <rFont val="Times New Roman CYR"/>
        <family val="1"/>
        <charset val="204"/>
      </rPr>
      <t xml:space="preserve"> </t>
    </r>
    <r>
      <rPr>
        <b/>
        <i/>
        <sz val="10"/>
        <color indexed="16"/>
        <rFont val="Times New Roman CYR"/>
        <charset val="204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</si>
  <si>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</si>
  <si>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</si>
  <si>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</si>
  <si>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</si>
  <si>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</si>
  <si>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</si>
  <si>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</si>
  <si>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</si>
  <si>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</si>
  <si>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</si>
  <si>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</si>
  <si>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</si>
  <si>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</si>
  <si>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</si>
  <si>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</si>
  <si>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</si>
  <si>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</si>
  <si>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</si>
  <si>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</si>
  <si>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</si>
  <si>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</si>
  <si>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</si>
  <si>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</si>
  <si>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</si>
  <si>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</si>
  <si>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</si>
  <si>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</si>
  <si>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</si>
  <si>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</si>
  <si>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</si>
  <si>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</si>
  <si>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</si>
  <si>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</si>
  <si>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</si>
  <si>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</si>
  <si>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</si>
  <si>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</si>
  <si>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</si>
  <si>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</si>
  <si>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</si>
  <si>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</si>
  <si>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</si>
  <si>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</si>
  <si>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</si>
  <si>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</si>
  <si>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</si>
  <si>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</si>
  <si>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</si>
  <si>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</si>
  <si>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</si>
  <si>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</si>
  <si>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</si>
  <si>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</si>
  <si>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</si>
  <si>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</si>
  <si>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</si>
  <si>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</si>
  <si>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</si>
  <si>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</si>
  <si>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</si>
  <si>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</si>
  <si>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</si>
  <si>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</si>
  <si>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</si>
  <si>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</si>
  <si>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</si>
  <si>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</si>
  <si>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</si>
  <si>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</si>
  <si>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</si>
  <si>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</si>
  <si>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</si>
  <si>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</si>
  <si>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</si>
  <si>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</si>
  <si>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</si>
  <si>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</si>
  <si>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</si>
  <si>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</si>
  <si>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</si>
  <si>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</si>
  <si>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</si>
  <si>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</si>
  <si>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</si>
  <si>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</si>
  <si>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</si>
  <si>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</si>
  <si>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</si>
  <si>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</si>
  <si>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</si>
  <si>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</si>
  <si>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</si>
  <si>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</si>
  <si>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</si>
  <si>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</si>
  <si>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</si>
  <si>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</si>
  <si>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</si>
  <si>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</si>
  <si>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</si>
  <si>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</si>
  <si>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</si>
  <si>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</si>
  <si>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</si>
  <si>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</si>
  <si>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</si>
  <si>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</si>
  <si>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</si>
  <si>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</si>
  <si>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</si>
  <si>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</si>
  <si>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</si>
  <si>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</si>
  <si>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</si>
  <si>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</si>
  <si>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</si>
  <si>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</si>
  <si>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</si>
  <si>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</si>
  <si>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</si>
  <si>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</si>
  <si>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</si>
  <si>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</si>
  <si>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</si>
  <si>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</si>
  <si>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</si>
  <si>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</si>
  <si>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</si>
  <si>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</si>
  <si>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</si>
  <si>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</si>
  <si>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</si>
  <si>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</si>
  <si>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</si>
  <si>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</si>
  <si>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</si>
  <si>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</si>
  <si>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</si>
  <si>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</si>
  <si>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</si>
  <si>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</si>
  <si>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</si>
  <si>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</si>
  <si>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</si>
  <si>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</si>
  <si>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</si>
  <si>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</si>
  <si>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</si>
  <si>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</si>
  <si>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</si>
  <si>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</si>
  <si>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</si>
  <si>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</si>
  <si>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</si>
  <si>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</si>
  <si>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</si>
  <si>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</si>
  <si>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</si>
  <si>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</si>
  <si>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</si>
  <si>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</si>
  <si>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</si>
  <si>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</si>
  <si>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</si>
  <si>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</si>
  <si>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</si>
  <si>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</si>
  <si>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</si>
  <si>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</si>
  <si>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</si>
  <si>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</si>
  <si>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</si>
  <si>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</si>
  <si>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</si>
  <si>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</si>
  <si>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</si>
  <si>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</si>
  <si>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</si>
  <si>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</si>
  <si>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</si>
  <si>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</si>
  <si>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</si>
  <si>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</si>
  <si>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</si>
  <si>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</si>
  <si>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</si>
  <si>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</si>
  <si>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</si>
  <si>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</si>
  <si>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</si>
  <si>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</si>
  <si>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</si>
  <si>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</si>
  <si>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</si>
  <si>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</si>
  <si>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</si>
  <si>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</si>
  <si>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</si>
  <si>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</si>
  <si>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</si>
  <si>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</si>
  <si>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</si>
  <si>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</si>
  <si>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</si>
  <si>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</si>
  <si>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</si>
  <si>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</si>
  <si>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</si>
  <si>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</si>
  <si>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</si>
  <si>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</si>
  <si>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</si>
  <si>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</si>
  <si>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</si>
  <si>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</si>
  <si>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</si>
  <si>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</si>
  <si>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</si>
  <si>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</si>
  <si>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</si>
  <si>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</si>
  <si>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</si>
  <si>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</si>
  <si>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</si>
  <si>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</si>
  <si>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</si>
  <si>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</si>
  <si>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</si>
  <si>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</si>
  <si>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</si>
  <si>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</si>
  <si>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</si>
  <si>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</si>
  <si>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</si>
  <si>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</si>
  <si>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</si>
  <si>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</si>
  <si>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</si>
  <si>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</si>
  <si>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</si>
  <si>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</si>
  <si>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</si>
  <si>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</si>
  <si>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</si>
  <si>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</si>
  <si>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</si>
  <si>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</si>
  <si>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</si>
  <si>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</si>
  <si>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</si>
  <si>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</si>
  <si>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</si>
  <si>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</si>
  <si>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</si>
  <si>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</si>
  <si>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</si>
  <si>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</si>
  <si>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</si>
  <si>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</si>
  <si>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</si>
  <si>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</si>
  <si>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</si>
  <si>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</si>
  <si>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</si>
  <si>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</si>
  <si>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</si>
  <si>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</si>
  <si>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</si>
  <si>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</si>
  <si>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</si>
  <si>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</si>
  <si>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</si>
  <si>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</si>
  <si>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</si>
  <si>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</si>
  <si>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</si>
  <si>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</si>
  <si>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</si>
  <si>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</si>
  <si>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</si>
  <si>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</si>
  <si>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</si>
  <si>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</si>
  <si>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</si>
  <si>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</si>
  <si>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</si>
  <si>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</si>
  <si>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</si>
  <si>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</si>
  <si>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</si>
  <si>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</si>
  <si>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</si>
  <si>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</si>
  <si>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</si>
  <si>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</si>
  <si>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</si>
  <si>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</si>
  <si>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</si>
  <si>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</si>
  <si>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</si>
  <si>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</si>
  <si>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</si>
  <si>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</si>
  <si>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</si>
  <si>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</si>
  <si>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</si>
  <si>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</si>
  <si>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</si>
  <si>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</si>
  <si>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</si>
  <si>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</si>
  <si>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</si>
  <si>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</si>
  <si>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</si>
  <si>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</si>
  <si>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</si>
  <si>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</si>
  <si>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</si>
  <si>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</si>
  <si>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</si>
  <si>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</si>
  <si>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</si>
  <si>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</si>
  <si>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</si>
  <si>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</si>
  <si>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</si>
  <si>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</si>
  <si>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</si>
  <si>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</si>
  <si>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</si>
  <si>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</si>
  <si>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</si>
  <si>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</si>
  <si>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</si>
  <si>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</si>
  <si>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</si>
  <si>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</si>
  <si>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</si>
  <si>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</si>
  <si>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</si>
  <si>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</si>
  <si>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</si>
  <si>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</si>
  <si>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</si>
  <si>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</si>
  <si>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</si>
  <si>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</si>
  <si>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</si>
  <si>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</si>
  <si>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</si>
  <si>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</si>
  <si>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</si>
  <si>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</si>
  <si>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</si>
  <si>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</si>
  <si>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</si>
  <si>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</si>
  <si>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</si>
  <si>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</si>
  <si>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</si>
  <si>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</si>
  <si>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</si>
  <si>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</si>
  <si>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</si>
  <si>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</si>
  <si>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</si>
  <si>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</si>
  <si>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</si>
  <si>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</si>
  <si>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</si>
  <si>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</si>
  <si>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</si>
  <si>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</si>
  <si>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</si>
  <si>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</si>
  <si>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</si>
  <si>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</si>
  <si>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</si>
  <si>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</si>
  <si>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</si>
  <si>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</si>
  <si>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</si>
  <si>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</si>
  <si>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</si>
  <si>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</si>
  <si>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</si>
  <si>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</si>
  <si>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</si>
  <si>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</si>
  <si>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</si>
  <si>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</si>
  <si>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</si>
  <si>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</si>
  <si>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</si>
  <si>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</si>
  <si>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</si>
  <si>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</si>
  <si>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</si>
  <si>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</si>
  <si>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</si>
  <si>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</si>
  <si>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</si>
  <si>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</si>
  <si>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</si>
  <si>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</si>
  <si>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</si>
  <si>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</si>
  <si>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</si>
  <si>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</si>
  <si>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</si>
  <si>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</si>
  <si>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</si>
  <si>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</si>
  <si>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</si>
  <si>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</si>
  <si>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</si>
  <si>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</si>
  <si>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</si>
  <si>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</si>
  <si>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</si>
  <si>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</si>
  <si>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</si>
  <si>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</si>
  <si>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</si>
  <si>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</si>
  <si>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</si>
  <si>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</si>
  <si>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</si>
  <si>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</si>
  <si>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</si>
  <si>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</si>
  <si>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</si>
  <si>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</si>
  <si>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</si>
  <si>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</si>
  <si>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</si>
  <si>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</si>
  <si>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</si>
  <si>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</si>
  <si>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</si>
  <si>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</si>
  <si>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</si>
  <si>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</si>
  <si>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</si>
  <si>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</si>
  <si>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</si>
  <si>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</si>
  <si>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</si>
  <si>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</si>
  <si>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</si>
  <si>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</si>
  <si>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</si>
  <si>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</si>
  <si>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</si>
  <si>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</si>
  <si>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</si>
  <si>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</si>
  <si>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</si>
  <si>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</si>
  <si>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  <charset val="204"/>
      </rPr>
      <t>ОТЧЕТ</t>
    </r>
    <r>
      <rPr>
        <b/>
        <sz val="14"/>
        <rFont val="Times New Roman"/>
        <family val="1"/>
        <charset val="204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</si>
  <si>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charset val="204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</si>
  <si>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</si>
  <si>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</rPr>
      <t>А.1)</t>
    </r>
    <r>
      <rPr>
        <b/>
        <sz val="12"/>
        <color indexed="20"/>
        <rFont val="Times New Roman CYR"/>
      </rPr>
      <t xml:space="preserve"> </t>
    </r>
    <r>
      <rPr>
        <b/>
        <sz val="12"/>
        <color indexed="18"/>
        <rFont val="Times New Roman CYR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</si>
  <si>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</si>
  <si>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</rPr>
      <t xml:space="preserve"> - </t>
    </r>
    <r>
      <rPr>
        <b/>
        <i/>
        <sz val="12"/>
        <color indexed="16"/>
        <rFont val="Times New Roman Bold"/>
      </rPr>
      <t>София</t>
    </r>
  </si>
  <si>
    <r>
      <t xml:space="preserve">        А.2.1.б)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</si>
  <si>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</si>
  <si>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</si>
  <si>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</si>
  <si>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</si>
  <si>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</si>
  <si>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</si>
  <si>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</si>
  <si>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</si>
  <si>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</si>
  <si>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</si>
  <si>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</si>
  <si>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</si>
  <si>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</si>
  <si>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</si>
  <si>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</si>
  <si>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</si>
  <si>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</si>
  <si>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</si>
  <si>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</si>
  <si>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</si>
  <si>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</si>
  <si>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</si>
  <si>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</si>
  <si>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</si>
  <si>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</si>
  <si>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</si>
  <si>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</si>
  <si>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</si>
  <si>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</si>
  <si>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</si>
  <si>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</si>
  <si>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</si>
  <si>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</si>
  <si>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</si>
  <si>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</si>
  <si>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</si>
  <si>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</si>
  <si>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</si>
  <si>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</si>
  <si>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</si>
  <si>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</si>
  <si>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</si>
  <si>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</si>
  <si>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</si>
  <si>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</si>
  <si>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</si>
  <si>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</si>
  <si>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</si>
  <si>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</si>
  <si>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</si>
  <si>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</si>
  <si>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</si>
  <si>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</si>
  <si>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</si>
  <si>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</si>
  <si>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</si>
  <si>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</si>
  <si>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</si>
  <si>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</si>
  <si>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</si>
  <si>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</si>
  <si>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</si>
  <si>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</si>
  <si>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</si>
  <si>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</si>
  <si>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</si>
  <si>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</si>
  <si>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</si>
  <si>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</si>
  <si>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</si>
  <si>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</si>
  <si>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</si>
  <si>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</si>
  <si>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</si>
  <si>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</si>
  <si>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</si>
  <si>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</si>
  <si>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</si>
  <si>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</si>
  <si>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</si>
  <si>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</si>
  <si>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</si>
  <si>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</si>
  <si>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</si>
  <si>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</si>
  <si>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</si>
  <si>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</si>
  <si>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</si>
  <si>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</si>
  <si>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</si>
  <si>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</si>
  <si>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</si>
  <si>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</si>
  <si>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</si>
  <si>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</si>
  <si>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</si>
  <si>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</si>
  <si>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</si>
  <si>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</si>
  <si>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</si>
  <si>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</si>
  <si>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</si>
  <si>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</si>
  <si>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</si>
  <si>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</si>
  <si>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</si>
  <si>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</si>
  <si>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</si>
  <si>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</si>
  <si>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</si>
  <si>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</si>
  <si>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</si>
  <si>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</si>
  <si>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</si>
  <si>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</si>
  <si>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</si>
  <si>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</si>
  <si>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</si>
  <si>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</si>
  <si>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</si>
  <si>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</si>
  <si>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</si>
  <si>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</si>
  <si>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</si>
  <si>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</si>
  <si>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</si>
  <si>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</si>
  <si>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</si>
  <si>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</si>
  <si>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</si>
  <si>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</si>
  <si>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</si>
  <si>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</si>
  <si>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</si>
  <si>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</si>
  <si>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</si>
  <si>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</si>
  <si>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</si>
  <si>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</si>
  <si>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</si>
  <si>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</si>
  <si>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</si>
  <si>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</si>
  <si>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</si>
  <si>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</si>
  <si>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</si>
  <si>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</si>
  <si>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</si>
  <si>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</si>
  <si>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</si>
  <si>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</si>
  <si>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</si>
  <si>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</si>
  <si>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</si>
  <si>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</si>
  <si>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</si>
  <si>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</si>
  <si>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</si>
  <si>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</si>
  <si>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</si>
  <si>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</si>
  <si>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</si>
  <si>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</si>
  <si>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</si>
  <si>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</si>
  <si>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</si>
  <si>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</si>
  <si>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</si>
  <si>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</si>
  <si>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</si>
  <si>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</si>
  <si>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</si>
  <si>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</si>
  <si>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</si>
  <si>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</si>
  <si>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</si>
  <si>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</si>
  <si>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</si>
  <si>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</si>
  <si>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</si>
  <si>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</si>
  <si>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</si>
  <si>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</si>
  <si>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</si>
  <si>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</si>
  <si>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</si>
  <si>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</si>
  <si>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</si>
  <si>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</si>
  <si>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</si>
  <si>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</si>
  <si>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</si>
  <si>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</si>
  <si>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</si>
  <si>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</si>
  <si>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</si>
  <si>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</si>
  <si>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</si>
  <si>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</si>
  <si>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</si>
  <si>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</si>
  <si>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</si>
  <si>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</si>
  <si>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</si>
  <si>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</si>
  <si>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</si>
  <si>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</si>
  <si>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</si>
  <si>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</si>
  <si>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</si>
  <si>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</si>
  <si>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</si>
  <si>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</si>
  <si>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</si>
  <si>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</si>
  <si>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</si>
  <si>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</si>
  <si>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</si>
  <si>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</si>
  <si>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</si>
  <si>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</si>
  <si>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</si>
  <si>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</si>
  <si>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</si>
  <si>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</si>
  <si>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</si>
  <si>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</si>
  <si>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</si>
  <si>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</si>
  <si>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</si>
  <si>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</si>
  <si>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</si>
  <si>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</si>
  <si>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</si>
  <si>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</si>
  <si>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</si>
  <si>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</si>
  <si>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</si>
  <si>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</si>
  <si>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</si>
  <si>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</si>
  <si>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</si>
  <si>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</si>
  <si>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</si>
  <si>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</si>
  <si>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</si>
  <si>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</si>
  <si>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</si>
  <si>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</si>
  <si>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</si>
  <si>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</si>
  <si>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</si>
  <si>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</si>
  <si>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</si>
  <si>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</si>
  <si>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</si>
  <si>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</si>
  <si>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</si>
  <si>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</si>
  <si>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</si>
  <si>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</si>
  <si>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</si>
  <si>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</si>
  <si>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</si>
  <si>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</si>
  <si>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</si>
  <si>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</si>
  <si>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  <charset val="204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  <charset val="204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</si>
  <si>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  <charset val="204"/>
      </rPr>
      <t>патентен</t>
    </r>
    <r>
      <rPr>
        <sz val="12"/>
        <rFont val="Times New Roman CYR"/>
        <family val="1"/>
        <charset val="204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</si>
  <si>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</si>
  <si>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  <charset val="204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</si>
  <si>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</si>
  <si>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</si>
  <si>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</si>
  <si>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</si>
  <si>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</si>
  <si>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</si>
  <si>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</si>
  <si>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</si>
  <si>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</si>
  <si>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</si>
  <si>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</si>
  <si>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</si>
  <si>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</si>
  <si>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  <charset val="204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</si>
  <si>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  <charset val="204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</si>
  <si>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</si>
  <si>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</si>
  <si>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</si>
  <si>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</si>
  <si>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</si>
  <si>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</si>
  <si>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</si>
  <si>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</si>
  <si>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</si>
  <si>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</si>
  <si>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</si>
  <si>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</si>
  <si>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</si>
  <si>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</si>
  <si>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</si>
  <si>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</si>
  <si>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</si>
  <si>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</si>
  <si>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</si>
  <si>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</si>
  <si>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</si>
  <si>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</si>
  <si>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</si>
  <si>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</si>
  <si>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</si>
  <si>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</si>
  <si>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</si>
  <si>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</si>
  <si>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</si>
  <si>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</si>
  <si>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</si>
  <si>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</si>
  <si>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</si>
  <si>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</si>
  <si>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</si>
  <si>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</si>
  <si>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</si>
  <si>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</si>
  <si>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</si>
  <si>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</si>
  <si>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</si>
  <si>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</si>
  <si>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</si>
  <si>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</si>
  <si>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</si>
  <si>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</si>
  <si>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</si>
  <si>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</si>
  <si>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</si>
  <si>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</si>
  <si>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</si>
  <si>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</si>
  <si>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</si>
  <si>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</si>
  <si>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</si>
  <si>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</si>
  <si>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</si>
  <si>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</si>
  <si>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</si>
  <si>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</rPr>
      <t xml:space="preserve"> А.2)</t>
    </r>
    <r>
      <rPr>
        <b/>
        <sz val="12"/>
        <color indexed="12"/>
        <rFont val="Times New Roman CYR"/>
        <family val="1"/>
        <charset val="204"/>
      </rPr>
      <t xml:space="preserve"> </t>
    </r>
    <r>
      <rPr>
        <b/>
        <sz val="12"/>
        <color indexed="18"/>
        <rFont val="Times New Roman CYR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</si>
  <si>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</rPr>
      <t xml:space="preserve"> </t>
    </r>
    <r>
      <rPr>
        <b/>
        <i/>
        <sz val="12"/>
        <color indexed="18"/>
        <rFont val="Times New Roman Bold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</si>
  <si>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</si>
  <si>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</si>
  <si>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"Проф. д-р Асен Златаров"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</si>
  <si>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</si>
  <si>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"Неофит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</si>
  <si>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</si>
  <si>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</rPr>
      <t>"Ангел Кънчев"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</si>
  <si>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</si>
  <si>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</si>
  <si>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</si>
  <si>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</si>
  <si>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</rPr>
      <t>архитектура, строителство и геодезия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</si>
  <si>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</rPr>
      <t>"Св. Ив. Рилски"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</si>
  <si>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</si>
  <si>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</si>
  <si>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</rPr>
      <t>хранителни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</si>
  <si>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</si>
  <si>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</si>
  <si>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</si>
  <si>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</si>
  <si>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"Проф. д-р Параскев Иванов Стоянов"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</si>
  <si>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</si>
  <si>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</si>
  <si>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</rPr>
      <t>национално и световно стопанство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</si>
  <si>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</si>
  <si>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</rPr>
      <t>"Димитър Ценов"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</si>
  <si>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</rPr>
      <t>"Панчо Владигеров"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</si>
  <si>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</rPr>
      <t xml:space="preserve">"Кр. Сарафов"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</si>
  <si>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</rPr>
      <t>София</t>
    </r>
  </si>
  <si>
    <r>
      <t>Академия за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музикално, танцово и изобразително изкуство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</si>
  <si>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</si>
  <si>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</rPr>
      <t xml:space="preserve">"Любен Каравелов"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</si>
  <si>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</rPr>
      <t xml:space="preserve">"Тодор Каблешков" </t>
    </r>
    <r>
      <rPr>
        <sz val="12"/>
        <color indexed="18"/>
        <rFont val="Times New Roman Bold"/>
      </rPr>
      <t xml:space="preserve">- </t>
    </r>
    <r>
      <rPr>
        <b/>
        <i/>
        <sz val="12"/>
        <color indexed="18"/>
        <rFont val="Times New Roman Bold"/>
      </rPr>
      <t>София</t>
    </r>
  </si>
  <si>
    <r>
      <t>Университет по</t>
    </r>
    <r>
      <rPr>
        <sz val="12"/>
        <color indexed="18"/>
        <rFont val="Times New Roman Bold"/>
      </rPr>
      <t xml:space="preserve"> </t>
    </r>
    <r>
      <rPr>
        <b/>
        <i/>
        <sz val="12"/>
        <color indexed="18"/>
        <rFont val="Times New Roman Bold"/>
      </rPr>
      <t>библиотекознание и информационни технологии</t>
    </r>
    <r>
      <rPr>
        <sz val="12"/>
        <color indexed="18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  <r>
      <rPr>
        <sz val="12"/>
        <color indexed="18"/>
        <rFont val="Times New Roman Bold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</si>
  <si>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</rPr>
      <t>"Г. С. Раковски"</t>
    </r>
    <r>
      <rPr>
        <b/>
        <i/>
        <sz val="12"/>
        <rFont val="Times New Roman Bold"/>
      </rPr>
      <t xml:space="preserve"> - </t>
    </r>
    <r>
      <rPr>
        <b/>
        <i/>
        <sz val="12"/>
        <color indexed="18"/>
        <rFont val="Times New Roman Bold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</si>
  <si>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</rPr>
      <t>"Васил Левски"</t>
    </r>
    <r>
      <rPr>
        <sz val="12"/>
        <color indexed="18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</si>
  <si>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</rPr>
      <t>"Н. Й. Вапцаров"</t>
    </r>
    <r>
      <rPr>
        <b/>
        <i/>
        <sz val="12"/>
        <color indexed="17"/>
        <rFont val="Times New Roman Bold"/>
      </rPr>
      <t xml:space="preserve"> </t>
    </r>
    <r>
      <rPr>
        <sz val="12"/>
        <rFont val="Times New Roman Bold"/>
      </rPr>
      <t xml:space="preserve">- </t>
    </r>
    <r>
      <rPr>
        <b/>
        <i/>
        <sz val="12"/>
        <color indexed="18"/>
        <rFont val="Times New Roman Bold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</si>
  <si>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</si>
  <si>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</si>
  <si>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</si>
  <si>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</si>
  <si>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</si>
  <si>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</si>
  <si>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</si>
  <si>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</si>
  <si>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</si>
  <si>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</si>
  <si>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</si>
  <si>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</si>
  <si>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</si>
  <si>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</si>
  <si>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КФ - ОП "ОКОЛНА СРЕДА" /2007-2013/</t>
  </si>
  <si>
    <t>ЕФРР - ОП "ОКОЛНА СРЕДА" /2007-2013/</t>
  </si>
  <si>
    <t>СУ “Г. С. Раковски”</t>
  </si>
  <si>
    <t>b756</t>
  </si>
</sst>
</file>

<file path=xl/styles.xml><?xml version="1.0" encoding="utf-8"?>
<styleSheet xmlns="http://schemas.openxmlformats.org/spreadsheetml/2006/main">
  <numFmts count="19"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200" formatCode="&quot;II. ОБЩО РАЗХОДИ ЗА ДЕЙНОСТ &quot;0&quot;&quot;0&quot;&quot;0&quot;&quot;0"/>
  </numFmts>
  <fonts count="259">
    <font>
      <sz val="10"/>
      <name val="Hebar"/>
      <charset val="204"/>
    </font>
    <font>
      <sz val="10"/>
      <name val="Hebar"/>
      <charset val="204"/>
    </font>
    <font>
      <sz val="8"/>
      <name val="Heba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sz val="12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color indexed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charset val="204"/>
    </font>
    <font>
      <sz val="10"/>
      <name val="Arial Cyr"/>
      <charset val="204"/>
    </font>
    <font>
      <sz val="12"/>
      <color indexed="10"/>
      <name val="Times New Roman CYR"/>
      <family val="1"/>
      <charset val="204"/>
    </font>
    <font>
      <i/>
      <sz val="12"/>
      <name val="Times New Roman CYR"/>
    </font>
    <font>
      <b/>
      <i/>
      <sz val="12"/>
      <name val="Times New Roman CYR"/>
    </font>
    <font>
      <sz val="12"/>
      <name val="Times New Roman CYR"/>
    </font>
    <font>
      <sz val="14"/>
      <name val="Times New Roman CYR"/>
      <family val="1"/>
      <charset val="204"/>
    </font>
    <font>
      <sz val="18"/>
      <name val="Times New Roman Cyr"/>
      <family val="1"/>
      <charset val="204"/>
    </font>
    <font>
      <sz val="16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UnvCyr"/>
      <family val="2"/>
      <charset val="204"/>
    </font>
    <font>
      <b/>
      <sz val="14"/>
      <name val="Times New Roman CYR"/>
    </font>
    <font>
      <b/>
      <sz val="12"/>
      <name val="Times New Roman CYR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color indexed="50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 Bold"/>
    </font>
    <font>
      <i/>
      <sz val="12"/>
      <name val="Times New Roman Bold"/>
    </font>
    <font>
      <b/>
      <sz val="12"/>
      <name val="Times New Roman CYR"/>
      <family val="1"/>
    </font>
    <font>
      <b/>
      <i/>
      <sz val="12"/>
      <color indexed="18"/>
      <name val="Times New Roman Bold"/>
    </font>
    <font>
      <b/>
      <sz val="11"/>
      <name val="Times New Roman CYR"/>
      <family val="1"/>
    </font>
    <font>
      <sz val="12"/>
      <name val="Times New Roman Bold"/>
    </font>
    <font>
      <sz val="11"/>
      <name val="Times New Roman CYR"/>
      <family val="1"/>
    </font>
    <font>
      <sz val="14"/>
      <name val="Times New Roman CYR"/>
      <charset val="204"/>
    </font>
    <font>
      <sz val="10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u/>
      <sz val="9"/>
      <color indexed="81"/>
      <name val="Tahoma"/>
      <family val="2"/>
      <charset val="204"/>
    </font>
    <font>
      <sz val="12"/>
      <color indexed="10"/>
      <name val="Times New Roman CYR"/>
      <charset val="204"/>
    </font>
    <font>
      <i/>
      <sz val="12"/>
      <name val="Times New Roman Bold"/>
      <charset val="204"/>
    </font>
    <font>
      <sz val="14"/>
      <name val="Hebar"/>
      <charset val="204"/>
    </font>
    <font>
      <b/>
      <sz val="12"/>
      <color indexed="9"/>
      <name val="Times New Roman Cyr"/>
      <family val="1"/>
      <charset val="204"/>
    </font>
    <font>
      <b/>
      <i/>
      <sz val="12"/>
      <color indexed="10"/>
      <name val="Times New Roman CYR"/>
      <charset val="204"/>
    </font>
    <font>
      <b/>
      <i/>
      <sz val="12"/>
      <color indexed="18"/>
      <name val="Times New Roman CYR"/>
      <charset val="204"/>
    </font>
    <font>
      <b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</font>
    <font>
      <b/>
      <sz val="12"/>
      <color indexed="1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3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indexed="16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b/>
      <i/>
      <sz val="12"/>
      <color indexed="60"/>
      <name val="Times New Roman CYR"/>
      <family val="1"/>
      <charset val="204"/>
    </font>
    <font>
      <b/>
      <sz val="12"/>
      <color indexed="60"/>
      <name val="Times New Roman CYR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u/>
      <sz val="10"/>
      <color indexed="81"/>
      <name val="Times New Roman"/>
      <family val="1"/>
      <charset val="204"/>
    </font>
    <font>
      <i/>
      <u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20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i/>
      <sz val="12"/>
      <color indexed="18"/>
      <name val="Times New Roman CYR"/>
      <charset val="204"/>
    </font>
    <font>
      <b/>
      <i/>
      <sz val="14"/>
      <name val="Times New Roman bold"/>
      <charset val="204"/>
    </font>
    <font>
      <sz val="14"/>
      <color indexed="28"/>
      <name val="Times New Roman"/>
      <family val="1"/>
      <charset val="204"/>
    </font>
    <font>
      <sz val="12"/>
      <color indexed="28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2"/>
      <color indexed="10"/>
      <name val="Times New Roman CYR"/>
      <charset val="204"/>
    </font>
    <font>
      <i/>
      <sz val="10"/>
      <color indexed="10"/>
      <name val="Times New Roman Cyr"/>
      <charset val="204"/>
    </font>
    <font>
      <b/>
      <sz val="14"/>
      <name val="Times New Roman Cyr"/>
      <family val="1"/>
      <charset val="204"/>
    </font>
    <font>
      <b/>
      <i/>
      <sz val="10"/>
      <color indexed="12"/>
      <name val="Times New Roman CYR"/>
      <charset val="204"/>
    </font>
    <font>
      <b/>
      <i/>
      <sz val="10"/>
      <color indexed="1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color indexed="16"/>
      <name val="Times New Roman CYR"/>
      <charset val="204"/>
    </font>
    <font>
      <sz val="11"/>
      <color indexed="81"/>
      <name val="Times New Roman"/>
      <family val="1"/>
      <charset val="204"/>
    </font>
    <font>
      <b/>
      <i/>
      <sz val="11"/>
      <color indexed="8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b/>
      <i/>
      <u/>
      <sz val="11"/>
      <color indexed="2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6"/>
      <name val="Times New Roman"/>
      <family val="1"/>
      <charset val="204"/>
    </font>
    <font>
      <sz val="12"/>
      <color indexed="18"/>
      <name val="Times New Roman CYR"/>
      <family val="1"/>
    </font>
    <font>
      <b/>
      <i/>
      <sz val="12"/>
      <color indexed="16"/>
      <name val="Times New Roman Bold"/>
    </font>
    <font>
      <b/>
      <i/>
      <sz val="14"/>
      <color indexed="20"/>
      <name val="Times New Roman"/>
      <family val="1"/>
      <charset val="204"/>
    </font>
    <font>
      <b/>
      <i/>
      <sz val="14"/>
      <color indexed="16"/>
      <name val="Times New Roman"/>
      <family val="1"/>
      <charset val="204"/>
    </font>
    <font>
      <b/>
      <i/>
      <sz val="14"/>
      <color indexed="18"/>
      <name val="Times New Roman"/>
      <family val="1"/>
      <charset val="204"/>
    </font>
    <font>
      <b/>
      <sz val="12"/>
      <color indexed="20"/>
      <name val="Times New Roman CYR"/>
    </font>
    <font>
      <b/>
      <sz val="12"/>
      <color indexed="18"/>
      <name val="Times New Roman CYR"/>
    </font>
    <font>
      <b/>
      <i/>
      <sz val="14"/>
      <color indexed="20"/>
      <name val="Times New Roman CYR"/>
    </font>
    <font>
      <b/>
      <sz val="12"/>
      <color indexed="62"/>
      <name val="Times New Roman CYR"/>
    </font>
    <font>
      <b/>
      <i/>
      <sz val="12"/>
      <color indexed="18"/>
      <name val="Times New Roman Cyr"/>
      <family val="1"/>
    </font>
    <font>
      <sz val="12"/>
      <color indexed="18"/>
      <name val="Times New Roman Bold"/>
    </font>
    <font>
      <sz val="12"/>
      <color indexed="16"/>
      <name val="Times New Roman Bold"/>
    </font>
    <font>
      <b/>
      <i/>
      <sz val="11"/>
      <color indexed="18"/>
      <name val="Times New Roman Bold"/>
    </font>
    <font>
      <b/>
      <i/>
      <sz val="12"/>
      <color indexed="17"/>
      <name val="Times New Roman Bold"/>
    </font>
    <font>
      <b/>
      <sz val="12"/>
      <color indexed="10"/>
      <name val="Times New Roman CY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i/>
      <sz val="10"/>
      <color indexed="62"/>
      <name val="Times New Roman Cyr"/>
      <family val="1"/>
      <charset val="204"/>
    </font>
    <font>
      <b/>
      <i/>
      <sz val="10"/>
      <color indexed="8"/>
      <name val="Times New Roman Cyr"/>
      <family val="1"/>
      <charset val="204"/>
    </font>
    <font>
      <b/>
      <i/>
      <sz val="10"/>
      <color indexed="10"/>
      <name val="Times New Roman CYR"/>
      <family val="1"/>
      <charset val="204"/>
    </font>
    <font>
      <b/>
      <sz val="16"/>
      <name val="Times New Roman Cyr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A50021"/>
      <name val="Times New Roman CYR"/>
      <charset val="204"/>
    </font>
    <font>
      <b/>
      <i/>
      <sz val="14"/>
      <color rgb="FF800000"/>
      <name val="Times New Roman bold"/>
      <charset val="204"/>
    </font>
    <font>
      <b/>
      <i/>
      <sz val="14"/>
      <color rgb="FF000099"/>
      <name val="Times New Roman Cyr"/>
      <charset val="204"/>
    </font>
    <font>
      <b/>
      <i/>
      <sz val="12"/>
      <color rgb="FF000099"/>
      <name val="Times New Roman CYR"/>
      <charset val="204"/>
    </font>
    <font>
      <b/>
      <sz val="12"/>
      <color rgb="FF000099"/>
      <name val="Times New Roman"/>
      <family val="1"/>
      <charset val="204"/>
    </font>
    <font>
      <b/>
      <i/>
      <sz val="12"/>
      <color rgb="FF000099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rgb="FF000099"/>
      <name val="Times New Roman CYR"/>
      <charset val="204"/>
    </font>
    <font>
      <sz val="12"/>
      <color rgb="FFA50021"/>
      <name val="Times New Roman Cyr"/>
      <charset val="204"/>
    </font>
    <font>
      <b/>
      <sz val="9"/>
      <color rgb="FF000099"/>
      <name val="Times New Roman CYR"/>
      <charset val="204"/>
    </font>
    <font>
      <sz val="11"/>
      <color rgb="FF800000"/>
      <name val="Times New Roman CYR"/>
      <family val="1"/>
      <charset val="204"/>
    </font>
    <font>
      <sz val="12"/>
      <color rgb="FF800000"/>
      <name val="Times New Roman CYR"/>
      <family val="1"/>
      <charset val="204"/>
    </font>
    <font>
      <b/>
      <sz val="13"/>
      <color rgb="FF800000"/>
      <name val="Times New Roman CYR"/>
      <charset val="204"/>
    </font>
    <font>
      <b/>
      <i/>
      <sz val="12"/>
      <color rgb="FF800000"/>
      <name val="Times New Roman CYR"/>
      <charset val="204"/>
    </font>
    <font>
      <b/>
      <sz val="12"/>
      <color rgb="FF800000"/>
      <name val="Times New Roman CYR"/>
      <charset val="204"/>
    </font>
    <font>
      <b/>
      <sz val="14"/>
      <color rgb="FF800000"/>
      <name val="Times New Roman"/>
      <family val="1"/>
      <charset val="204"/>
    </font>
    <font>
      <sz val="12"/>
      <color rgb="FF800000"/>
      <name val="Times New Roman CYR"/>
      <charset val="204"/>
    </font>
    <font>
      <b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i/>
      <sz val="12"/>
      <color rgb="FF000099"/>
      <name val="Times New Roman Cyr"/>
      <family val="1"/>
      <charset val="204"/>
    </font>
    <font>
      <b/>
      <sz val="9"/>
      <color rgb="FF800000"/>
      <name val="Times New Roman CYR"/>
      <charset val="204"/>
    </font>
    <font>
      <b/>
      <i/>
      <sz val="14"/>
      <color rgb="FF660066"/>
      <name val="Times New Roman bold"/>
      <charset val="204"/>
    </font>
    <font>
      <sz val="12"/>
      <color rgb="FF660066"/>
      <name val="Times New Roman CYR"/>
      <family val="1"/>
      <charset val="204"/>
    </font>
    <font>
      <b/>
      <sz val="12"/>
      <color rgb="FF660066"/>
      <name val="Times New Roman Cyr"/>
      <charset val="204"/>
    </font>
    <font>
      <b/>
      <sz val="14"/>
      <color rgb="FF660066"/>
      <name val="Times New Roman"/>
      <family val="1"/>
      <charset val="204"/>
    </font>
    <font>
      <sz val="12"/>
      <color rgb="FF660066"/>
      <name val="Times New Roman"/>
      <family val="1"/>
      <charset val="204"/>
    </font>
    <font>
      <sz val="10"/>
      <color rgb="FF660066"/>
      <name val="Times New Roman"/>
      <family val="1"/>
      <charset val="204"/>
    </font>
    <font>
      <b/>
      <i/>
      <sz val="12"/>
      <color rgb="FF660066"/>
      <name val="Times New Roman CYR"/>
      <charset val="204"/>
    </font>
    <font>
      <i/>
      <sz val="12"/>
      <color rgb="FF660066"/>
      <name val="Times New Roman CYR"/>
      <charset val="204"/>
    </font>
    <font>
      <b/>
      <i/>
      <sz val="14"/>
      <color rgb="FF660066"/>
      <name val="Times New Roman"/>
      <family val="1"/>
      <charset val="204"/>
    </font>
    <font>
      <b/>
      <i/>
      <sz val="10"/>
      <color rgb="FF660066"/>
      <name val="Times New Roman CYR"/>
      <family val="1"/>
      <charset val="204"/>
    </font>
    <font>
      <b/>
      <i/>
      <sz val="12"/>
      <color rgb="FF660066"/>
      <name val="Times New Roman CYR"/>
      <family val="1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Times New Roman CYR"/>
      <charset val="204"/>
    </font>
    <font>
      <b/>
      <sz val="9"/>
      <color rgb="FF660066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2"/>
      <color rgb="FF663300"/>
      <name val="Times New Roman CYR"/>
      <charset val="204"/>
    </font>
    <font>
      <sz val="12"/>
      <color rgb="FF663300"/>
      <name val="Times New Roman CYR"/>
      <family val="1"/>
      <charset val="204"/>
    </font>
    <font>
      <b/>
      <sz val="14"/>
      <color rgb="FF6633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b/>
      <i/>
      <sz val="12"/>
      <color rgb="FF663300"/>
      <name val="Times New Roman CYR"/>
      <family val="1"/>
      <charset val="204"/>
    </font>
    <font>
      <b/>
      <i/>
      <sz val="14"/>
      <color rgb="FF663300"/>
      <name val="Times New Roman"/>
      <family val="1"/>
      <charset val="204"/>
    </font>
    <font>
      <b/>
      <sz val="12"/>
      <color rgb="FF663300"/>
      <name val="Times New Roman CYR"/>
      <family val="1"/>
      <charset val="204"/>
    </font>
    <font>
      <sz val="12"/>
      <color rgb="FF663300"/>
      <name val="Times New Roman CYR"/>
      <charset val="204"/>
    </font>
    <font>
      <b/>
      <sz val="9"/>
      <color rgb="FF663300"/>
      <name val="Times New Roman CYR"/>
      <family val="1"/>
      <charset val="204"/>
    </font>
    <font>
      <b/>
      <i/>
      <sz val="12"/>
      <color rgb="FF663300"/>
      <name val="Times New Roman CYR"/>
      <charset val="204"/>
    </font>
    <font>
      <sz val="11"/>
      <color theme="0"/>
      <name val="Times New Roman"/>
      <family val="1"/>
      <charset val="204"/>
    </font>
    <font>
      <i/>
      <sz val="12"/>
      <color rgb="FF000099"/>
      <name val="Times New Roman CYR"/>
      <charset val="204"/>
    </font>
    <font>
      <sz val="12"/>
      <color theme="0"/>
      <name val="Times New Roman CYR"/>
      <family val="1"/>
      <charset val="204"/>
    </font>
    <font>
      <b/>
      <sz val="12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000099"/>
      <name val="Times New Roman CYR"/>
      <family val="1"/>
      <charset val="204"/>
    </font>
    <font>
      <sz val="11"/>
      <color rgb="FF000099"/>
      <name val="Times New Roman Cyr"/>
      <charset val="204"/>
    </font>
    <font>
      <b/>
      <sz val="11"/>
      <color rgb="FF000099"/>
      <name val="Times New Roman CYR"/>
      <charset val="204"/>
    </font>
    <font>
      <b/>
      <sz val="10"/>
      <color rgb="FF000099"/>
      <name val="Times New Roman"/>
      <family val="1"/>
      <charset val="204"/>
    </font>
    <font>
      <b/>
      <sz val="12"/>
      <color rgb="FF000099"/>
      <name val="Times New Roman Cyr"/>
      <family val="1"/>
      <charset val="204"/>
    </font>
    <font>
      <b/>
      <i/>
      <sz val="12"/>
      <color rgb="FFA50021"/>
      <name val="Times New Roman Cyr"/>
      <charset val="204"/>
    </font>
    <font>
      <sz val="10"/>
      <color rgb="FF000099"/>
      <name val="Times New Roman Cyr"/>
      <family val="1"/>
      <charset val="204"/>
    </font>
    <font>
      <sz val="12"/>
      <color rgb="FF000099"/>
      <name val="Times New Roman CYR"/>
      <family val="1"/>
      <charset val="204"/>
    </font>
    <font>
      <b/>
      <i/>
      <sz val="12"/>
      <color rgb="FF000099"/>
      <name val="Times New Roman Bold"/>
      <charset val="204"/>
    </font>
    <font>
      <b/>
      <i/>
      <sz val="14"/>
      <color rgb="FF000099"/>
      <name val="Times New Roman bold"/>
      <charset val="204"/>
    </font>
    <font>
      <b/>
      <i/>
      <sz val="12"/>
      <color rgb="FFFFFF00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800000"/>
      <name val="Times New Roman"/>
      <family val="1"/>
      <charset val="204"/>
    </font>
    <font>
      <b/>
      <sz val="12"/>
      <color rgb="FF660066"/>
      <name val="Times New Roman"/>
      <family val="1"/>
      <charset val="204"/>
    </font>
    <font>
      <sz val="10"/>
      <color rgb="FFFFFFCC"/>
      <name val="Times New Roman"/>
      <family val="1"/>
      <charset val="204"/>
    </font>
    <font>
      <sz val="12"/>
      <color rgb="FFFFFF99"/>
      <name val="Times New Roman CYR"/>
      <charset val="204"/>
    </font>
    <font>
      <b/>
      <sz val="12"/>
      <color rgb="FFFFFF99"/>
      <name val="Times New Roman CYR"/>
      <family val="1"/>
      <charset val="204"/>
    </font>
    <font>
      <sz val="12"/>
      <color rgb="FFCCFFCC"/>
      <name val="Times New Roman CYR"/>
      <family val="1"/>
      <charset val="204"/>
    </font>
    <font>
      <b/>
      <sz val="12"/>
      <color rgb="FFCCFFCC"/>
      <name val="Times New Roman CYR"/>
      <family val="1"/>
      <charset val="204"/>
    </font>
    <font>
      <b/>
      <sz val="12"/>
      <color rgb="FFCCCCFF"/>
      <name val="Times New Roman CYR"/>
      <charset val="204"/>
    </font>
    <font>
      <b/>
      <sz val="12"/>
      <color theme="0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b/>
      <sz val="14"/>
      <color rgb="FF000099"/>
      <name val="Times New Roman Cyr"/>
      <charset val="204"/>
    </font>
    <font>
      <sz val="12"/>
      <color theme="0"/>
      <name val="Times New Roman CYR"/>
      <charset val="204"/>
    </font>
    <font>
      <b/>
      <sz val="12"/>
      <color theme="0"/>
      <name val="Times New Roman Cyr"/>
      <charset val="204"/>
    </font>
    <font>
      <b/>
      <sz val="10"/>
      <color rgb="FF800000"/>
      <name val="Times New Roman CYR"/>
      <charset val="204"/>
    </font>
    <font>
      <sz val="11"/>
      <color rgb="FF000000"/>
      <name val="Arial"/>
      <family val="2"/>
      <charset val="204"/>
    </font>
    <font>
      <b/>
      <sz val="13"/>
      <color rgb="FF000080"/>
      <name val="Times New Roman CYR"/>
      <family val="1"/>
      <charset val="204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  <charset val="204"/>
    </font>
    <font>
      <sz val="12"/>
      <color rgb="FF000080"/>
      <name val="Times New Roman CYR"/>
      <family val="1"/>
      <charset val="204"/>
    </font>
    <font>
      <b/>
      <i/>
      <sz val="14"/>
      <color rgb="FFFF0000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i/>
      <sz val="12"/>
      <color rgb="FFFF0000"/>
      <name val="Times New Roman CYR"/>
    </font>
    <font>
      <b/>
      <i/>
      <sz val="12"/>
      <color rgb="FF333399"/>
      <name val="Times New Roman CYR"/>
    </font>
    <font>
      <sz val="12"/>
      <color rgb="FF000080"/>
      <name val="Times New Roman CYR"/>
      <family val="1"/>
    </font>
    <font>
      <b/>
      <sz val="14"/>
      <color rgb="FF000080"/>
      <name val="Times New Roman CYR"/>
      <family val="1"/>
      <charset val="204"/>
    </font>
    <font>
      <b/>
      <i/>
      <sz val="12"/>
      <color rgb="FF000080"/>
      <name val="Times New Roman BOLD"/>
    </font>
    <font>
      <b/>
      <i/>
      <sz val="12"/>
      <color rgb="FF800000"/>
      <name val="Times New Roman BOLD"/>
    </font>
    <font>
      <b/>
      <i/>
      <sz val="12"/>
      <color rgb="FF000080"/>
      <name val="Times New Roman CYR"/>
    </font>
    <font>
      <b/>
      <i/>
      <sz val="14"/>
      <color rgb="FF000080"/>
      <name val="Times New Roman CYR"/>
      <family val="1"/>
      <charset val="204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  <charset val="204"/>
    </font>
    <font>
      <sz val="12"/>
      <color rgb="FFEAEAEA"/>
      <name val="Times New Roman CYR"/>
      <family val="1"/>
      <charset val="204"/>
    </font>
    <font>
      <sz val="12"/>
      <color rgb="FFEAEAEA"/>
      <name val="Times New Roman"/>
      <family val="1"/>
      <charset val="204"/>
    </font>
    <font>
      <b/>
      <sz val="12"/>
      <color rgb="FFEAEAEA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12"/>
      <color rgb="FF660066"/>
      <name val="Arial"/>
      <family val="2"/>
      <charset val="204"/>
    </font>
    <font>
      <i/>
      <sz val="12"/>
      <color rgb="FF800000"/>
      <name val="Times New Roman CYR"/>
      <charset val="204"/>
    </font>
    <font>
      <sz val="12"/>
      <color rgb="FF663300"/>
      <name val="Arial"/>
      <family val="2"/>
      <charset val="204"/>
    </font>
    <font>
      <b/>
      <sz val="12"/>
      <color rgb="FF663300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25"/>
      </left>
      <right style="thin">
        <color indexed="64"/>
      </right>
      <top style="medium">
        <color indexed="25"/>
      </top>
      <bottom style="thin">
        <color indexed="64"/>
      </bottom>
      <diagonal/>
    </border>
    <border>
      <left style="thin">
        <color indexed="64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medium">
        <color indexed="25"/>
      </left>
      <right style="medium">
        <color indexed="25"/>
      </right>
      <top style="medium">
        <color indexed="25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5"/>
      </left>
      <right style="thin">
        <color indexed="64"/>
      </right>
      <top style="thin">
        <color indexed="64"/>
      </top>
      <bottom style="medium">
        <color indexed="25"/>
      </bottom>
      <diagonal/>
    </border>
    <border>
      <left style="thin">
        <color indexed="64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25"/>
      </left>
      <right style="medium">
        <color indexed="25"/>
      </right>
      <top style="thin">
        <color indexed="64"/>
      </top>
      <bottom style="medium">
        <color indexed="2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18">
    <xf numFmtId="0" fontId="0" fillId="0" borderId="0"/>
    <xf numFmtId="177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7" fillId="0" borderId="0"/>
    <xf numFmtId="0" fontId="35" fillId="0" borderId="0"/>
    <xf numFmtId="0" fontId="151" fillId="0" borderId="0"/>
    <xf numFmtId="0" fontId="148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</cellStyleXfs>
  <cellXfs count="1843">
    <xf numFmtId="0" fontId="0" fillId="0" borderId="0" xfId="0"/>
    <xf numFmtId="0" fontId="6" fillId="0" borderId="0" xfId="12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vertical="center" wrapText="1"/>
    </xf>
    <xf numFmtId="1" fontId="28" fillId="2" borderId="0" xfId="4" applyNumberFormat="1" applyFont="1" applyFill="1" applyAlignment="1">
      <alignment vertical="center"/>
    </xf>
    <xf numFmtId="1" fontId="28" fillId="3" borderId="0" xfId="4" applyNumberFormat="1" applyFont="1" applyFill="1" applyAlignment="1">
      <alignment vertical="center"/>
    </xf>
    <xf numFmtId="0" fontId="3" fillId="0" borderId="0" xfId="4" applyFont="1" applyAlignment="1" applyProtection="1">
      <alignment vertical="center"/>
    </xf>
    <xf numFmtId="0" fontId="3" fillId="2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3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2" borderId="0" xfId="4" applyFont="1" applyFill="1" applyAlignment="1">
      <alignment vertical="center"/>
    </xf>
    <xf numFmtId="0" fontId="11" fillId="3" borderId="0" xfId="4" applyFont="1" applyFill="1" applyAlignment="1">
      <alignment vertical="center"/>
    </xf>
    <xf numFmtId="0" fontId="3" fillId="4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10" fillId="4" borderId="0" xfId="4" applyFont="1" applyFill="1" applyAlignment="1">
      <alignment vertical="center"/>
    </xf>
    <xf numFmtId="0" fontId="3" fillId="0" borderId="1" xfId="12" quotePrefix="1" applyNumberFormat="1" applyFont="1" applyFill="1" applyBorder="1" applyAlignment="1">
      <alignment horizontal="right"/>
    </xf>
    <xf numFmtId="0" fontId="3" fillId="0" borderId="2" xfId="12" quotePrefix="1" applyNumberFormat="1" applyFont="1" applyFill="1" applyBorder="1" applyAlignment="1">
      <alignment horizontal="right"/>
    </xf>
    <xf numFmtId="0" fontId="10" fillId="0" borderId="2" xfId="12" quotePrefix="1" applyNumberFormat="1" applyFont="1" applyFill="1" applyBorder="1" applyAlignment="1">
      <alignment horizontal="right"/>
    </xf>
    <xf numFmtId="0" fontId="10" fillId="0" borderId="0" xfId="4" applyNumberFormat="1" applyFont="1" applyAlignment="1">
      <alignment horizontal="right"/>
    </xf>
    <xf numFmtId="0" fontId="3" fillId="0" borderId="0" xfId="4" applyNumberFormat="1" applyFont="1" applyAlignment="1">
      <alignment horizontal="right"/>
    </xf>
    <xf numFmtId="0" fontId="3" fillId="4" borderId="0" xfId="4" applyNumberFormat="1" applyFont="1" applyFill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10" fillId="0" borderId="0" xfId="12" applyNumberFormat="1" applyFont="1" applyFill="1" applyAlignment="1">
      <alignment horizontal="right"/>
    </xf>
    <xf numFmtId="0" fontId="10" fillId="0" borderId="0" xfId="12" applyFont="1" applyFill="1" applyBorder="1"/>
    <xf numFmtId="0" fontId="3" fillId="0" borderId="0" xfId="12" applyNumberFormat="1" applyFont="1" applyFill="1" applyAlignment="1">
      <alignment horizontal="right"/>
    </xf>
    <xf numFmtId="178" fontId="6" fillId="0" borderId="0" xfId="12" applyNumberFormat="1" applyFont="1" applyFill="1" applyBorder="1"/>
    <xf numFmtId="0" fontId="3" fillId="0" borderId="0" xfId="12" applyFont="1" applyFill="1" applyBorder="1"/>
    <xf numFmtId="178" fontId="3" fillId="0" borderId="0" xfId="12" applyNumberFormat="1" applyFont="1" applyFill="1" applyProtection="1">
      <protection locked="0"/>
    </xf>
    <xf numFmtId="178" fontId="3" fillId="0" borderId="0" xfId="12" applyNumberFormat="1" applyFont="1" applyFill="1"/>
    <xf numFmtId="178" fontId="3" fillId="0" borderId="0" xfId="12" applyNumberFormat="1" applyFont="1" applyFill="1" applyBorder="1"/>
    <xf numFmtId="178" fontId="6" fillId="0" borderId="0" xfId="12" applyNumberFormat="1" applyFont="1" applyFill="1"/>
    <xf numFmtId="0" fontId="3" fillId="0" borderId="0" xfId="12" applyFont="1" applyFill="1"/>
    <xf numFmtId="0" fontId="3" fillId="0" borderId="0" xfId="4" applyNumberFormat="1" applyFont="1" applyBorder="1" applyAlignment="1">
      <alignment horizontal="right"/>
    </xf>
    <xf numFmtId="3" fontId="3" fillId="0" borderId="0" xfId="4" applyNumberFormat="1" applyFont="1" applyAlignment="1">
      <alignment horizontal="right" vertical="center"/>
    </xf>
    <xf numFmtId="3" fontId="3" fillId="0" borderId="0" xfId="4" applyNumberFormat="1" applyFont="1" applyAlignment="1" applyProtection="1">
      <alignment horizontal="right" vertical="center"/>
    </xf>
    <xf numFmtId="0" fontId="10" fillId="0" borderId="0" xfId="4" applyNumberFormat="1" applyFont="1" applyBorder="1" applyAlignment="1">
      <alignment horizontal="right"/>
    </xf>
    <xf numFmtId="0" fontId="10" fillId="4" borderId="0" xfId="4" applyNumberFormat="1" applyFont="1" applyFill="1" applyAlignment="1">
      <alignment horizontal="right"/>
    </xf>
    <xf numFmtId="0" fontId="10" fillId="0" borderId="0" xfId="4" applyFont="1"/>
    <xf numFmtId="0" fontId="3" fillId="0" borderId="0" xfId="4" applyFont="1"/>
    <xf numFmtId="0" fontId="3" fillId="0" borderId="0" xfId="4" applyNumberFormat="1" applyFont="1" applyFill="1" applyBorder="1" applyAlignment="1">
      <alignment horizontal="right"/>
    </xf>
    <xf numFmtId="0" fontId="3" fillId="4" borderId="0" xfId="4" applyNumberFormat="1" applyFont="1" applyFill="1" applyBorder="1" applyAlignment="1">
      <alignment horizontal="right"/>
    </xf>
    <xf numFmtId="0" fontId="3" fillId="5" borderId="0" xfId="4" applyNumberFormat="1" applyFont="1" applyFill="1" applyBorder="1" applyAlignment="1">
      <alignment horizontal="right"/>
    </xf>
    <xf numFmtId="0" fontId="10" fillId="0" borderId="0" xfId="12" applyFont="1" applyFill="1"/>
    <xf numFmtId="0" fontId="7" fillId="4" borderId="0" xfId="12" applyFont="1" applyFill="1" applyBorder="1" applyAlignment="1">
      <alignment horizontal="right"/>
    </xf>
    <xf numFmtId="178" fontId="10" fillId="0" borderId="0" xfId="12" applyNumberFormat="1" applyFont="1" applyFill="1" applyBorder="1"/>
    <xf numFmtId="178" fontId="10" fillId="0" borderId="0" xfId="12" applyNumberFormat="1" applyFont="1" applyFill="1" applyBorder="1" applyProtection="1">
      <protection locked="0"/>
    </xf>
    <xf numFmtId="178" fontId="10" fillId="0" borderId="0" xfId="12" applyNumberFormat="1" applyFont="1" applyFill="1"/>
    <xf numFmtId="178" fontId="10" fillId="0" borderId="0" xfId="12" applyNumberFormat="1" applyFont="1" applyFill="1" applyProtection="1">
      <protection locked="0"/>
    </xf>
    <xf numFmtId="178" fontId="7" fillId="0" borderId="0" xfId="12" applyNumberFormat="1" applyFont="1" applyFill="1"/>
    <xf numFmtId="0" fontId="3" fillId="0" borderId="0" xfId="12" applyNumberFormat="1" applyFont="1" applyFill="1" applyBorder="1" applyAlignment="1">
      <alignment horizontal="right"/>
    </xf>
    <xf numFmtId="178" fontId="23" fillId="0" borderId="0" xfId="12" applyNumberFormat="1" applyFont="1" applyFill="1" applyBorder="1"/>
    <xf numFmtId="178" fontId="23" fillId="0" borderId="0" xfId="12" applyNumberFormat="1" applyFont="1" applyFill="1" applyBorder="1" applyProtection="1">
      <protection locked="0"/>
    </xf>
    <xf numFmtId="178" fontId="30" fillId="0" borderId="0" xfId="12" applyNumberFormat="1" applyFont="1" applyFill="1" applyBorder="1"/>
    <xf numFmtId="0" fontId="23" fillId="0" borderId="0" xfId="12" applyFont="1" applyFill="1" applyBorder="1"/>
    <xf numFmtId="0" fontId="23" fillId="0" borderId="0" xfId="12" applyFont="1" applyFill="1"/>
    <xf numFmtId="3" fontId="3" fillId="0" borderId="0" xfId="4" applyNumberFormat="1" applyFont="1" applyBorder="1" applyAlignment="1" applyProtection="1">
      <alignment horizontal="right" vertical="center"/>
    </xf>
    <xf numFmtId="0" fontId="3" fillId="0" borderId="0" xfId="4" applyNumberFormat="1" applyFont="1" applyBorder="1" applyAlignment="1" applyProtection="1">
      <alignment horizontal="right"/>
      <protection locked="0"/>
    </xf>
    <xf numFmtId="0" fontId="31" fillId="0" borderId="0" xfId="4" applyFont="1"/>
    <xf numFmtId="0" fontId="31" fillId="0" borderId="0" xfId="4" applyFont="1" applyAlignment="1"/>
    <xf numFmtId="0" fontId="31" fillId="0" borderId="0" xfId="4" applyFont="1" applyAlignment="1">
      <alignment wrapText="1"/>
    </xf>
    <xf numFmtId="3" fontId="31" fillId="0" borderId="0" xfId="4" applyNumberFormat="1" applyFont="1" applyAlignment="1"/>
    <xf numFmtId="0" fontId="27" fillId="0" borderId="0" xfId="4"/>
    <xf numFmtId="0" fontId="6" fillId="0" borderId="0" xfId="4" applyFont="1" applyAlignment="1"/>
    <xf numFmtId="0" fontId="31" fillId="6" borderId="0" xfId="4" applyFont="1" applyFill="1"/>
    <xf numFmtId="182" fontId="31" fillId="0" borderId="0" xfId="4" applyNumberFormat="1" applyFont="1"/>
    <xf numFmtId="0" fontId="31" fillId="6" borderId="0" xfId="4" applyFont="1" applyFill="1" applyBorder="1"/>
    <xf numFmtId="3" fontId="24" fillId="6" borderId="0" xfId="4" applyNumberFormat="1" applyFont="1" applyFill="1" applyBorder="1" applyAlignment="1">
      <alignment horizontal="right"/>
    </xf>
    <xf numFmtId="0" fontId="27" fillId="6" borderId="0" xfId="4" applyFill="1" applyBorder="1"/>
    <xf numFmtId="0" fontId="31" fillId="0" borderId="0" xfId="4" applyFont="1" applyFill="1"/>
    <xf numFmtId="0" fontId="33" fillId="3" borderId="0" xfId="4" applyFont="1" applyFill="1" applyAlignment="1">
      <alignment vertical="center"/>
    </xf>
    <xf numFmtId="0" fontId="24" fillId="0" borderId="0" xfId="4" applyFont="1" applyBorder="1" applyAlignment="1">
      <alignment vertical="center"/>
    </xf>
    <xf numFmtId="3" fontId="31" fillId="0" borderId="0" xfId="4" applyNumberFormat="1" applyFont="1" applyAlignment="1" applyProtection="1"/>
    <xf numFmtId="3" fontId="24" fillId="6" borderId="0" xfId="4" applyNumberFormat="1" applyFont="1" applyFill="1" applyBorder="1" applyAlignment="1" applyProtection="1">
      <alignment horizontal="right"/>
    </xf>
    <xf numFmtId="0" fontId="27" fillId="0" borderId="0" xfId="4" applyProtection="1"/>
    <xf numFmtId="0" fontId="6" fillId="0" borderId="0" xfId="4" applyFont="1" applyAlignment="1">
      <alignment horizontal="center" wrapText="1"/>
    </xf>
    <xf numFmtId="0" fontId="52" fillId="0" borderId="0" xfId="12" quotePrefix="1" applyFont="1" applyFill="1" applyBorder="1" applyAlignment="1">
      <alignment horizontal="right" vertical="center"/>
    </xf>
    <xf numFmtId="0" fontId="3" fillId="7" borderId="0" xfId="4" applyFont="1" applyFill="1" applyBorder="1" applyAlignment="1">
      <alignment vertical="center"/>
    </xf>
    <xf numFmtId="0" fontId="3" fillId="7" borderId="0" xfId="4" applyFont="1" applyFill="1" applyBorder="1" applyAlignment="1">
      <alignment vertical="center" wrapText="1"/>
    </xf>
    <xf numFmtId="3" fontId="3" fillId="7" borderId="0" xfId="4" applyNumberFormat="1" applyFont="1" applyFill="1" applyBorder="1" applyAlignment="1">
      <alignment horizontal="right" vertical="center"/>
    </xf>
    <xf numFmtId="3" fontId="3" fillId="7" borderId="0" xfId="4" applyNumberFormat="1" applyFont="1" applyFill="1" applyBorder="1" applyAlignment="1">
      <alignment horizontal="center" vertical="center"/>
    </xf>
    <xf numFmtId="14" fontId="3" fillId="7" borderId="0" xfId="4" quotePrefix="1" applyNumberFormat="1" applyFont="1" applyFill="1" applyBorder="1" applyAlignment="1" applyProtection="1">
      <alignment horizontal="center" vertical="center"/>
    </xf>
    <xf numFmtId="14" fontId="3" fillId="7" borderId="0" xfId="4" applyNumberFormat="1" applyFont="1" applyFill="1" applyBorder="1" applyAlignment="1" applyProtection="1">
      <alignment horizontal="center" vertical="center"/>
    </xf>
    <xf numFmtId="0" fontId="3" fillId="7" borderId="0" xfId="4" quotePrefix="1" applyFont="1" applyFill="1" applyBorder="1" applyAlignment="1">
      <alignment vertical="center"/>
    </xf>
    <xf numFmtId="49" fontId="3" fillId="7" borderId="0" xfId="4" applyNumberFormat="1" applyFont="1" applyFill="1" applyBorder="1" applyAlignment="1" applyProtection="1">
      <alignment horizontal="center" vertical="center"/>
    </xf>
    <xf numFmtId="3" fontId="3" fillId="7" borderId="0" xfId="4" quotePrefix="1" applyNumberFormat="1" applyFont="1" applyFill="1" applyBorder="1" applyAlignment="1">
      <alignment horizontal="right" vertical="center"/>
    </xf>
    <xf numFmtId="182" fontId="6" fillId="7" borderId="0" xfId="4" applyNumberFormat="1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right" wrapText="1"/>
    </xf>
    <xf numFmtId="3" fontId="3" fillId="7" borderId="0" xfId="4" applyNumberFormat="1" applyFont="1" applyFill="1" applyBorder="1" applyAlignment="1" applyProtection="1">
      <alignment horizontal="right" vertical="center"/>
      <protection locked="0"/>
    </xf>
    <xf numFmtId="0" fontId="3" fillId="7" borderId="0" xfId="4" applyFont="1" applyFill="1" applyBorder="1" applyAlignment="1">
      <alignment horizontal="center" vertical="center"/>
    </xf>
    <xf numFmtId="0" fontId="3" fillId="7" borderId="0" xfId="4" applyFont="1" applyFill="1" applyBorder="1" applyAlignment="1">
      <alignment horizontal="center" vertical="center" wrapText="1"/>
    </xf>
    <xf numFmtId="0" fontId="3" fillId="7" borderId="0" xfId="4" applyFont="1" applyFill="1" applyBorder="1" applyAlignment="1">
      <alignment horizontal="center"/>
    </xf>
    <xf numFmtId="0" fontId="3" fillId="7" borderId="0" xfId="4" applyFont="1" applyFill="1" applyBorder="1" applyAlignment="1">
      <alignment horizontal="center" vertical="top"/>
    </xf>
    <xf numFmtId="0" fontId="3" fillId="7" borderId="0" xfId="4" applyFont="1" applyFill="1" applyBorder="1" applyAlignment="1">
      <alignment vertical="top" wrapText="1"/>
    </xf>
    <xf numFmtId="3" fontId="3" fillId="7" borderId="0" xfId="4" applyNumberFormat="1" applyFont="1" applyFill="1" applyBorder="1" applyAlignment="1">
      <alignment horizontal="center"/>
    </xf>
    <xf numFmtId="3" fontId="3" fillId="7" borderId="0" xfId="4" applyNumberFormat="1" applyFont="1" applyFill="1" applyBorder="1" applyAlignment="1" applyProtection="1">
      <alignment horizontal="right" vertical="center"/>
    </xf>
    <xf numFmtId="3" fontId="3" fillId="7" borderId="0" xfId="0" applyNumberFormat="1" applyFont="1" applyFill="1" applyBorder="1" applyAlignment="1" applyProtection="1">
      <alignment horizontal="right" vertical="center"/>
    </xf>
    <xf numFmtId="0" fontId="20" fillId="7" borderId="0" xfId="4" applyFont="1" applyFill="1" applyBorder="1"/>
    <xf numFmtId="0" fontId="3" fillId="7" borderId="0" xfId="4" applyFont="1" applyFill="1" applyBorder="1" applyAlignment="1">
      <alignment vertical="top"/>
    </xf>
    <xf numFmtId="3" fontId="3" fillId="7" borderId="0" xfId="4" applyNumberFormat="1" applyFont="1" applyFill="1" applyBorder="1" applyAlignment="1">
      <alignment horizontal="right"/>
    </xf>
    <xf numFmtId="0" fontId="3" fillId="15" borderId="0" xfId="4" applyFont="1" applyFill="1" applyAlignment="1">
      <alignment vertical="center"/>
    </xf>
    <xf numFmtId="0" fontId="3" fillId="15" borderId="0" xfId="4" applyFont="1" applyFill="1" applyAlignment="1">
      <alignment vertical="center" wrapText="1"/>
    </xf>
    <xf numFmtId="1" fontId="28" fillId="16" borderId="0" xfId="4" applyNumberFormat="1" applyFont="1" applyFill="1" applyAlignment="1">
      <alignment vertical="center"/>
    </xf>
    <xf numFmtId="0" fontId="152" fillId="17" borderId="3" xfId="4" applyFont="1" applyFill="1" applyBorder="1" applyAlignment="1">
      <alignment horizontal="center" vertical="center"/>
    </xf>
    <xf numFmtId="0" fontId="4" fillId="15" borderId="0" xfId="4" applyFont="1" applyFill="1" applyProtection="1">
      <protection locked="0"/>
    </xf>
    <xf numFmtId="0" fontId="3" fillId="18" borderId="0" xfId="4" applyFont="1" applyFill="1" applyAlignment="1">
      <alignment vertical="center"/>
    </xf>
    <xf numFmtId="0" fontId="3" fillId="15" borderId="0" xfId="4" applyFont="1" applyFill="1" applyAlignment="1" applyProtection="1">
      <alignment vertical="center"/>
      <protection locked="0"/>
    </xf>
    <xf numFmtId="0" fontId="3" fillId="15" borderId="0" xfId="0" applyFont="1" applyFill="1" applyAlignment="1">
      <alignment vertical="center"/>
    </xf>
    <xf numFmtId="0" fontId="3" fillId="15" borderId="0" xfId="4" applyFont="1" applyFill="1" applyBorder="1" applyAlignment="1">
      <alignment vertical="center"/>
    </xf>
    <xf numFmtId="0" fontId="3" fillId="15" borderId="0" xfId="4" applyFont="1" applyFill="1" applyBorder="1" applyAlignment="1">
      <alignment vertical="center" wrapText="1"/>
    </xf>
    <xf numFmtId="0" fontId="3" fillId="15" borderId="0" xfId="4" applyFont="1" applyFill="1" applyAlignment="1">
      <alignment horizontal="center" vertical="center"/>
    </xf>
    <xf numFmtId="0" fontId="3" fillId="15" borderId="0" xfId="4" applyFont="1" applyFill="1" applyAlignment="1">
      <alignment horizontal="left" vertical="center"/>
    </xf>
    <xf numFmtId="179" fontId="11" fillId="17" borderId="3" xfId="4" quotePrefix="1" applyNumberFormat="1" applyFont="1" applyFill="1" applyBorder="1" applyAlignment="1" applyProtection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0" xfId="4" quotePrefix="1" applyFont="1" applyFill="1" applyAlignment="1">
      <alignment vertical="center"/>
    </xf>
    <xf numFmtId="0" fontId="11" fillId="0" borderId="0" xfId="4" applyFont="1" applyAlignment="1">
      <alignment horizontal="right" vertical="center"/>
    </xf>
    <xf numFmtId="0" fontId="11" fillId="15" borderId="0" xfId="4" quotePrefix="1" applyFont="1" applyFill="1" applyAlignment="1">
      <alignment vertical="center"/>
    </xf>
    <xf numFmtId="0" fontId="56" fillId="15" borderId="0" xfId="4" applyFont="1" applyFill="1" applyAlignment="1">
      <alignment horizontal="left" vertical="center"/>
    </xf>
    <xf numFmtId="180" fontId="3" fillId="15" borderId="0" xfId="4" applyNumberFormat="1" applyFont="1" applyFill="1" applyAlignment="1">
      <alignment horizontal="center" vertical="center"/>
    </xf>
    <xf numFmtId="180" fontId="3" fillId="15" borderId="0" xfId="4" applyNumberFormat="1" applyFont="1" applyFill="1" applyAlignment="1">
      <alignment horizontal="left" vertical="center"/>
    </xf>
    <xf numFmtId="180" fontId="3" fillId="15" borderId="0" xfId="4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right" wrapText="1"/>
    </xf>
    <xf numFmtId="0" fontId="154" fillId="17" borderId="3" xfId="0" applyNumberFormat="1" applyFont="1" applyFill="1" applyBorder="1" applyAlignment="1" applyProtection="1">
      <alignment horizontal="center" vertical="center"/>
    </xf>
    <xf numFmtId="0" fontId="155" fillId="17" borderId="3" xfId="4" applyFont="1" applyFill="1" applyBorder="1" applyAlignment="1">
      <alignment horizontal="center" vertical="center"/>
    </xf>
    <xf numFmtId="0" fontId="3" fillId="15" borderId="0" xfId="0" quotePrefix="1" applyFont="1" applyFill="1" applyAlignment="1">
      <alignment vertical="center"/>
    </xf>
    <xf numFmtId="0" fontId="3" fillId="15" borderId="0" xfId="4" quotePrefix="1" applyFont="1" applyFill="1" applyAlignment="1">
      <alignment horizontal="right" vertical="center"/>
    </xf>
    <xf numFmtId="0" fontId="11" fillId="0" borderId="0" xfId="4" quotePrefix="1" applyFont="1" applyAlignment="1">
      <alignment horizontal="right" vertical="center"/>
    </xf>
    <xf numFmtId="0" fontId="11" fillId="15" borderId="0" xfId="4" quotePrefix="1" applyFont="1" applyFill="1" applyAlignment="1">
      <alignment horizontal="right" vertical="center"/>
    </xf>
    <xf numFmtId="0" fontId="156" fillId="19" borderId="5" xfId="12" applyFont="1" applyFill="1" applyBorder="1" applyAlignment="1">
      <alignment horizontal="left" vertical="center" wrapText="1"/>
    </xf>
    <xf numFmtId="0" fontId="157" fillId="19" borderId="6" xfId="12" applyFont="1" applyFill="1" applyBorder="1" applyAlignment="1">
      <alignment horizontal="center" vertical="center" wrapText="1"/>
    </xf>
    <xf numFmtId="0" fontId="156" fillId="19" borderId="7" xfId="4" applyFont="1" applyFill="1" applyBorder="1" applyAlignment="1">
      <alignment horizontal="center" vertical="center" wrapText="1"/>
    </xf>
    <xf numFmtId="0" fontId="156" fillId="19" borderId="8" xfId="4" applyFont="1" applyFill="1" applyBorder="1" applyAlignment="1">
      <alignment horizontal="center" vertical="center"/>
    </xf>
    <xf numFmtId="0" fontId="156" fillId="19" borderId="3" xfId="4" applyFont="1" applyFill="1" applyBorder="1" applyAlignment="1">
      <alignment horizontal="center" vertical="center"/>
    </xf>
    <xf numFmtId="0" fontId="57" fillId="0" borderId="9" xfId="12" applyFont="1" applyFill="1" applyBorder="1" applyAlignment="1">
      <alignment horizontal="center" vertical="center" wrapText="1"/>
    </xf>
    <xf numFmtId="0" fontId="58" fillId="20" borderId="10" xfId="4" applyFont="1" applyFill="1" applyBorder="1" applyAlignment="1">
      <alignment horizontal="center" vertical="center" wrapText="1"/>
    </xf>
    <xf numFmtId="0" fontId="3" fillId="18" borderId="0" xfId="4" applyFont="1" applyFill="1" applyBorder="1" applyAlignment="1">
      <alignment vertical="center"/>
    </xf>
    <xf numFmtId="0" fontId="34" fillId="15" borderId="11" xfId="4" applyFont="1" applyFill="1" applyBorder="1" applyAlignment="1">
      <alignment vertical="center"/>
    </xf>
    <xf numFmtId="0" fontId="34" fillId="15" borderId="12" xfId="4" applyFont="1" applyFill="1" applyBorder="1" applyAlignment="1">
      <alignment horizontal="center" vertical="center"/>
    </xf>
    <xf numFmtId="0" fontId="158" fillId="15" borderId="13" xfId="4" applyFont="1" applyFill="1" applyBorder="1" applyAlignment="1">
      <alignment horizontal="left" vertical="center" wrapText="1"/>
    </xf>
    <xf numFmtId="3" fontId="58" fillId="15" borderId="10" xfId="4" quotePrefix="1" applyNumberFormat="1" applyFont="1" applyFill="1" applyBorder="1" applyAlignment="1">
      <alignment horizontal="center" vertical="center"/>
    </xf>
    <xf numFmtId="3" fontId="59" fillId="15" borderId="14" xfId="4" quotePrefix="1" applyNumberFormat="1" applyFont="1" applyFill="1" applyBorder="1" applyAlignment="1">
      <alignment horizontal="center" vertical="center"/>
    </xf>
    <xf numFmtId="3" fontId="59" fillId="15" borderId="15" xfId="4" quotePrefix="1" applyNumberFormat="1" applyFont="1" applyFill="1" applyBorder="1" applyAlignment="1" applyProtection="1">
      <alignment horizontal="center" vertical="center"/>
    </xf>
    <xf numFmtId="3" fontId="60" fillId="15" borderId="13" xfId="4" quotePrefix="1" applyNumberFormat="1" applyFont="1" applyFill="1" applyBorder="1" applyAlignment="1" applyProtection="1">
      <alignment horizontal="center" vertical="center"/>
    </xf>
    <xf numFmtId="181" fontId="61" fillId="8" borderId="11" xfId="12" quotePrefix="1" applyNumberFormat="1" applyFont="1" applyFill="1" applyBorder="1" applyAlignment="1" applyProtection="1">
      <alignment horizontal="right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3" fontId="159" fillId="17" borderId="14" xfId="4" applyNumberFormat="1" applyFont="1" applyFill="1" applyBorder="1" applyAlignment="1">
      <alignment horizontal="right" vertical="center"/>
    </xf>
    <xf numFmtId="0" fontId="6" fillId="15" borderId="17" xfId="12" quotePrefix="1" applyFont="1" applyFill="1" applyBorder="1" applyAlignment="1">
      <alignment horizontal="right" vertical="center"/>
    </xf>
    <xf numFmtId="181" fontId="9" fillId="15" borderId="18" xfId="12" quotePrefix="1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 vertical="center" wrapText="1"/>
    </xf>
    <xf numFmtId="3" fontId="12" fillId="15" borderId="20" xfId="4" applyNumberFormat="1" applyFont="1" applyFill="1" applyBorder="1" applyAlignment="1" applyProtection="1">
      <alignment horizontal="right" vertical="center"/>
      <protection locked="0"/>
    </xf>
    <xf numFmtId="3" fontId="12" fillId="15" borderId="18" xfId="4" applyNumberFormat="1" applyFont="1" applyFill="1" applyBorder="1" applyAlignment="1" applyProtection="1">
      <alignment horizontal="right" vertical="center"/>
      <protection locked="0"/>
    </xf>
    <xf numFmtId="188" fontId="160" fillId="21" borderId="21" xfId="4" applyNumberFormat="1" applyFont="1" applyFill="1" applyBorder="1" applyAlignment="1" applyProtection="1">
      <alignment horizontal="center" vertical="center"/>
    </xf>
    <xf numFmtId="0" fontId="11" fillId="18" borderId="0" xfId="4" applyFont="1" applyFill="1" applyAlignment="1">
      <alignment vertical="center"/>
    </xf>
    <xf numFmtId="181" fontId="9" fillId="15" borderId="22" xfId="12" quotePrefix="1" applyNumberFormat="1" applyFont="1" applyFill="1" applyBorder="1" applyAlignment="1">
      <alignment horizontal="right" vertical="center"/>
    </xf>
    <xf numFmtId="0" fontId="3" fillId="15" borderId="23" xfId="12" applyFont="1" applyFill="1" applyBorder="1" applyAlignment="1">
      <alignment horizontal="left" vertical="center" wrapText="1"/>
    </xf>
    <xf numFmtId="3" fontId="12" fillId="15" borderId="24" xfId="4" applyNumberFormat="1" applyFont="1" applyFill="1" applyBorder="1" applyAlignment="1" applyProtection="1">
      <alignment horizontal="right" vertical="center"/>
      <protection locked="0"/>
    </xf>
    <xf numFmtId="3" fontId="12" fillId="15" borderId="22" xfId="4" applyNumberFormat="1" applyFont="1" applyFill="1" applyBorder="1" applyAlignment="1" applyProtection="1">
      <alignment horizontal="right" vertical="center"/>
      <protection locked="0"/>
    </xf>
    <xf numFmtId="188" fontId="160" fillId="21" borderId="25" xfId="4" applyNumberFormat="1" applyFont="1" applyFill="1" applyBorder="1" applyAlignment="1" applyProtection="1">
      <alignment horizontal="center" vertical="center"/>
    </xf>
    <xf numFmtId="0" fontId="3" fillId="15" borderId="26" xfId="12" applyFont="1" applyFill="1" applyBorder="1" applyAlignment="1">
      <alignment horizontal="left" vertical="center" wrapText="1"/>
    </xf>
    <xf numFmtId="181" fontId="9" fillId="15" borderId="27" xfId="12" quotePrefix="1" applyNumberFormat="1" applyFont="1" applyFill="1" applyBorder="1" applyAlignment="1">
      <alignment horizontal="right" vertical="center"/>
    </xf>
    <xf numFmtId="0" fontId="3" fillId="15" borderId="28" xfId="12" applyFont="1" applyFill="1" applyBorder="1" applyAlignment="1">
      <alignment horizontal="left" vertical="center" wrapText="1"/>
    </xf>
    <xf numFmtId="3" fontId="12" fillId="15" borderId="29" xfId="4" applyNumberFormat="1" applyFont="1" applyFill="1" applyBorder="1" applyAlignment="1" applyProtection="1">
      <alignment horizontal="right" vertical="center"/>
      <protection locked="0"/>
    </xf>
    <xf numFmtId="3" fontId="12" fillId="15" borderId="27" xfId="4" applyNumberFormat="1" applyFont="1" applyFill="1" applyBorder="1" applyAlignment="1" applyProtection="1">
      <alignment horizontal="right" vertical="center"/>
      <protection locked="0"/>
    </xf>
    <xf numFmtId="188" fontId="160" fillId="21" borderId="30" xfId="4" applyNumberFormat="1" applyFont="1" applyFill="1" applyBorder="1" applyAlignment="1" applyProtection="1">
      <alignment horizontal="center" vertical="center"/>
    </xf>
    <xf numFmtId="181" fontId="61" fillId="8" borderId="31" xfId="12" quotePrefix="1" applyNumberFormat="1" applyFont="1" applyFill="1" applyBorder="1" applyAlignment="1" applyProtection="1">
      <alignment horizontal="right" vertical="center"/>
    </xf>
    <xf numFmtId="3" fontId="159" fillId="17" borderId="8" xfId="4" applyNumberFormat="1" applyFont="1" applyFill="1" applyBorder="1" applyAlignment="1">
      <alignment horizontal="right" vertical="center"/>
    </xf>
    <xf numFmtId="3" fontId="159" fillId="17" borderId="3" xfId="4" applyNumberFormat="1" applyFont="1" applyFill="1" applyBorder="1" applyAlignment="1" applyProtection="1">
      <alignment horizontal="right" vertical="center"/>
    </xf>
    <xf numFmtId="3" fontId="159" fillId="17" borderId="9" xfId="4" applyNumberFormat="1" applyFont="1" applyFill="1" applyBorder="1" applyAlignment="1" applyProtection="1">
      <alignment horizontal="right" vertical="center"/>
    </xf>
    <xf numFmtId="0" fontId="3" fillId="15" borderId="17" xfId="12" applyFont="1" applyFill="1" applyBorder="1" applyAlignment="1">
      <alignment horizontal="right" vertical="center"/>
    </xf>
    <xf numFmtId="0" fontId="3" fillId="15" borderId="32" xfId="12" applyFont="1" applyFill="1" applyBorder="1" applyAlignment="1">
      <alignment horizontal="left" vertical="center" wrapText="1"/>
    </xf>
    <xf numFmtId="3" fontId="12" fillId="15" borderId="33" xfId="4" applyNumberFormat="1" applyFont="1" applyFill="1" applyBorder="1" applyAlignment="1" applyProtection="1">
      <alignment horizontal="right" vertical="center"/>
      <protection locked="0"/>
    </xf>
    <xf numFmtId="3" fontId="12" fillId="15" borderId="34" xfId="4" applyNumberFormat="1" applyFont="1" applyFill="1" applyBorder="1" applyAlignment="1" applyProtection="1">
      <alignment horizontal="right" vertical="center"/>
      <protection locked="0"/>
    </xf>
    <xf numFmtId="188" fontId="160" fillId="21" borderId="35" xfId="4" applyNumberFormat="1" applyFont="1" applyFill="1" applyBorder="1" applyAlignment="1" applyProtection="1">
      <alignment horizontal="center" vertical="center"/>
    </xf>
    <xf numFmtId="0" fontId="3" fillId="15" borderId="36" xfId="12" applyFont="1" applyFill="1" applyBorder="1" applyAlignment="1">
      <alignment horizontal="left" wrapText="1"/>
    </xf>
    <xf numFmtId="0" fontId="3" fillId="15" borderId="26" xfId="12" applyFont="1" applyFill="1" applyBorder="1" applyAlignment="1">
      <alignment horizontal="left" wrapText="1"/>
    </xf>
    <xf numFmtId="0" fontId="12" fillId="15" borderId="26" xfId="12" applyFont="1" applyFill="1" applyBorder="1" applyAlignment="1">
      <alignment horizontal="left" wrapText="1"/>
    </xf>
    <xf numFmtId="181" fontId="9" fillId="15" borderId="34" xfId="12" quotePrefix="1" applyNumberFormat="1" applyFont="1" applyFill="1" applyBorder="1" applyAlignment="1">
      <alignment horizontal="right" vertical="center"/>
    </xf>
    <xf numFmtId="0" fontId="3" fillId="15" borderId="37" xfId="12" applyFont="1" applyFill="1" applyBorder="1" applyAlignment="1">
      <alignment horizontal="left" wrapText="1"/>
    </xf>
    <xf numFmtId="181" fontId="6" fillId="15" borderId="17" xfId="12" quotePrefix="1" applyNumberFormat="1" applyFont="1" applyFill="1" applyBorder="1" applyAlignment="1">
      <alignment horizontal="right" vertical="center"/>
    </xf>
    <xf numFmtId="0" fontId="3" fillId="15" borderId="38" xfId="12" applyFont="1" applyFill="1" applyBorder="1" applyAlignment="1">
      <alignment horizontal="left" vertical="center" wrapText="1"/>
    </xf>
    <xf numFmtId="0" fontId="61" fillId="8" borderId="4" xfId="12" quotePrefix="1" applyFont="1" applyFill="1" applyBorder="1" applyAlignment="1" applyProtection="1">
      <alignment horizontal="left" vertical="center"/>
    </xf>
    <xf numFmtId="0" fontId="3" fillId="15" borderId="23" xfId="12" applyFont="1" applyFill="1" applyBorder="1" applyAlignment="1">
      <alignment vertical="center" wrapText="1"/>
    </xf>
    <xf numFmtId="0" fontId="3" fillId="15" borderId="38" xfId="12" applyFont="1" applyFill="1" applyBorder="1" applyAlignment="1">
      <alignment vertical="center" wrapText="1"/>
    </xf>
    <xf numFmtId="0" fontId="3" fillId="15" borderId="32" xfId="12" applyFont="1" applyFill="1" applyBorder="1" applyAlignment="1">
      <alignment vertical="center" wrapText="1"/>
    </xf>
    <xf numFmtId="0" fontId="8" fillId="15" borderId="19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vertical="center" wrapText="1"/>
    </xf>
    <xf numFmtId="3" fontId="159" fillId="17" borderId="3" xfId="4" applyNumberFormat="1" applyFont="1" applyFill="1" applyBorder="1" applyAlignment="1" applyProtection="1">
      <alignment horizontal="right" vertical="center"/>
      <protection locked="0"/>
    </xf>
    <xf numFmtId="0" fontId="6" fillId="15" borderId="0" xfId="12" applyFont="1" applyFill="1" applyBorder="1" applyAlignment="1">
      <alignment horizontal="right" vertical="center"/>
    </xf>
    <xf numFmtId="0" fontId="8" fillId="15" borderId="23" xfId="12" applyFont="1" applyFill="1" applyBorder="1" applyAlignment="1">
      <alignment vertical="center" wrapText="1"/>
    </xf>
    <xf numFmtId="0" fontId="6" fillId="15" borderId="0" xfId="12" quotePrefix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horizontal="left"/>
    </xf>
    <xf numFmtId="0" fontId="3" fillId="15" borderId="32" xfId="12" applyFont="1" applyFill="1" applyBorder="1" applyAlignment="1">
      <alignment horizontal="left"/>
    </xf>
    <xf numFmtId="0" fontId="6" fillId="15" borderId="17" xfId="12" applyFont="1" applyFill="1" applyBorder="1" applyAlignment="1">
      <alignment horizontal="right" vertical="center"/>
    </xf>
    <xf numFmtId="0" fontId="12" fillId="15" borderId="23" xfId="12" applyFont="1" applyFill="1" applyBorder="1" applyAlignment="1">
      <alignment horizontal="left" vertical="center" wrapText="1"/>
    </xf>
    <xf numFmtId="0" fontId="8" fillId="15" borderId="32" xfId="12" applyFont="1" applyFill="1" applyBorder="1" applyAlignment="1">
      <alignment horizontal="left" vertical="center" wrapText="1"/>
    </xf>
    <xf numFmtId="0" fontId="8" fillId="15" borderId="39" xfId="12" applyFont="1" applyFill="1" applyBorder="1" applyAlignment="1">
      <alignment vertical="center" wrapText="1"/>
    </xf>
    <xf numFmtId="0" fontId="3" fillId="15" borderId="19" xfId="12" applyFont="1" applyFill="1" applyBorder="1"/>
    <xf numFmtId="0" fontId="3" fillId="15" borderId="23" xfId="12" applyFont="1" applyFill="1" applyBorder="1"/>
    <xf numFmtId="0" fontId="3" fillId="15" borderId="32" xfId="12" applyFont="1" applyFill="1" applyBorder="1"/>
    <xf numFmtId="0" fontId="13" fillId="15" borderId="19" xfId="12" applyFont="1" applyFill="1" applyBorder="1" applyAlignment="1">
      <alignment horizontal="left" vertical="center" wrapText="1"/>
    </xf>
    <xf numFmtId="0" fontId="13" fillId="15" borderId="38" xfId="12" applyFont="1" applyFill="1" applyBorder="1" applyAlignment="1">
      <alignment horizontal="left" vertical="center" wrapText="1"/>
    </xf>
    <xf numFmtId="0" fontId="12" fillId="15" borderId="19" xfId="12" applyFont="1" applyFill="1" applyBorder="1" applyAlignment="1">
      <alignment horizontal="left" vertical="center" wrapText="1"/>
    </xf>
    <xf numFmtId="0" fontId="12" fillId="15" borderId="32" xfId="12" applyFont="1" applyFill="1" applyBorder="1" applyAlignment="1">
      <alignment vertical="center" wrapText="1"/>
    </xf>
    <xf numFmtId="0" fontId="6" fillId="15" borderId="11" xfId="12" quotePrefix="1" applyFont="1" applyFill="1" applyBorder="1" applyAlignment="1">
      <alignment horizontal="right" vertical="center"/>
    </xf>
    <xf numFmtId="0" fontId="161" fillId="19" borderId="40" xfId="12" quotePrefix="1" applyFont="1" applyFill="1" applyBorder="1" applyAlignment="1" applyProtection="1">
      <alignment horizontal="right" vertical="center"/>
    </xf>
    <xf numFmtId="0" fontId="155" fillId="19" borderId="41" xfId="12" applyFont="1" applyFill="1" applyBorder="1" applyAlignment="1" applyProtection="1">
      <alignment horizontal="right" vertical="center"/>
    </xf>
    <xf numFmtId="0" fontId="156" fillId="19" borderId="42" xfId="4" applyFont="1" applyFill="1" applyBorder="1" applyAlignment="1" applyProtection="1">
      <alignment horizontal="center" vertical="center" wrapText="1"/>
    </xf>
    <xf numFmtId="3" fontId="11" fillId="19" borderId="43" xfId="4" applyNumberFormat="1" applyFont="1" applyFill="1" applyBorder="1" applyAlignment="1" applyProtection="1">
      <alignment horizontal="right" vertical="center"/>
    </xf>
    <xf numFmtId="3" fontId="12" fillId="19" borderId="44" xfId="4" applyNumberFormat="1" applyFont="1" applyFill="1" applyBorder="1" applyAlignment="1" applyProtection="1">
      <alignment horizontal="right" vertical="center"/>
    </xf>
    <xf numFmtId="3" fontId="12" fillId="19" borderId="45" xfId="4" applyNumberFormat="1" applyFont="1" applyFill="1" applyBorder="1" applyAlignment="1" applyProtection="1">
      <alignment horizontal="right" vertical="center"/>
    </xf>
    <xf numFmtId="3" fontId="12" fillId="19" borderId="46" xfId="4" applyNumberFormat="1" applyFont="1" applyFill="1" applyBorder="1" applyAlignment="1" applyProtection="1">
      <alignment horizontal="right" vertical="center"/>
    </xf>
    <xf numFmtId="0" fontId="6" fillId="15" borderId="0" xfId="12" quotePrefix="1" applyFont="1" applyFill="1" applyBorder="1" applyAlignment="1" applyProtection="1">
      <alignment horizontal="right" vertical="center"/>
    </xf>
    <xf numFmtId="181" fontId="9" fillId="15" borderId="0" xfId="12" quotePrefix="1" applyNumberFormat="1" applyFont="1" applyFill="1" applyBorder="1" applyAlignment="1" applyProtection="1">
      <alignment horizontal="center" vertical="center"/>
    </xf>
    <xf numFmtId="0" fontId="3" fillId="15" borderId="0" xfId="12" applyFont="1" applyFill="1" applyBorder="1" applyAlignment="1" applyProtection="1">
      <alignment horizontal="left" vertical="center" wrapText="1"/>
    </xf>
    <xf numFmtId="3" fontId="6" fillId="15" borderId="0" xfId="4" applyNumberFormat="1" applyFont="1" applyFill="1" applyBorder="1" applyAlignment="1" applyProtection="1">
      <alignment horizontal="right" vertical="center"/>
    </xf>
    <xf numFmtId="3" fontId="3" fillId="15" borderId="0" xfId="4" applyNumberFormat="1" applyFont="1" applyFill="1" applyBorder="1" applyAlignment="1" applyProtection="1">
      <alignment horizontal="right" vertical="center"/>
    </xf>
    <xf numFmtId="0" fontId="3" fillId="18" borderId="0" xfId="4" applyFont="1" applyFill="1" applyAlignment="1" applyProtection="1">
      <alignment vertical="center"/>
    </xf>
    <xf numFmtId="0" fontId="3" fillId="18" borderId="0" xfId="4" applyFont="1" applyFill="1" applyAlignment="1" applyProtection="1">
      <alignment vertical="center" wrapText="1"/>
    </xf>
    <xf numFmtId="3" fontId="6" fillId="18" borderId="0" xfId="4" applyNumberFormat="1" applyFont="1" applyFill="1" applyAlignment="1" applyProtection="1">
      <alignment horizontal="right" vertical="center"/>
    </xf>
    <xf numFmtId="3" fontId="3" fillId="18" borderId="0" xfId="4" applyNumberFormat="1" applyFont="1" applyFill="1" applyAlignment="1" applyProtection="1">
      <alignment horizontal="right" vertical="center"/>
    </xf>
    <xf numFmtId="3" fontId="3" fillId="15" borderId="0" xfId="4" applyNumberFormat="1" applyFont="1" applyFill="1" applyAlignment="1">
      <alignment horizontal="right" vertical="center"/>
    </xf>
    <xf numFmtId="0" fontId="162" fillId="22" borderId="0" xfId="4" applyFont="1" applyFill="1" applyAlignment="1">
      <alignment horizontal="left" vertical="center"/>
    </xf>
    <xf numFmtId="3" fontId="11" fillId="15" borderId="0" xfId="4" applyNumberFormat="1" applyFont="1" applyFill="1" applyAlignment="1">
      <alignment horizontal="center" vertical="center"/>
    </xf>
    <xf numFmtId="179" fontId="153" fillId="17" borderId="4" xfId="4" applyNumberFormat="1" applyFont="1" applyFill="1" applyBorder="1" applyAlignment="1" applyProtection="1">
      <alignment horizontal="center" vertical="center"/>
    </xf>
    <xf numFmtId="0" fontId="3" fillId="15" borderId="0" xfId="4" quotePrefix="1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/>
    </xf>
    <xf numFmtId="0" fontId="3" fillId="15" borderId="0" xfId="4" applyFont="1" applyFill="1" applyAlignment="1" applyProtection="1">
      <alignment vertical="center" wrapText="1"/>
    </xf>
    <xf numFmtId="0" fontId="3" fillId="15" borderId="0" xfId="4" applyFont="1" applyFill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186" fontId="154" fillId="19" borderId="3" xfId="4" applyNumberFormat="1" applyFont="1" applyFill="1" applyBorder="1" applyAlignment="1" applyProtection="1">
      <alignment horizontal="center" vertical="center"/>
    </xf>
    <xf numFmtId="0" fontId="11" fillId="15" borderId="0" xfId="4" quotePrefix="1" applyFont="1" applyFill="1" applyAlignment="1" applyProtection="1">
      <alignment vertical="center"/>
    </xf>
    <xf numFmtId="0" fontId="56" fillId="15" borderId="0" xfId="4" applyFont="1" applyFill="1" applyAlignment="1" applyProtection="1">
      <alignment horizontal="left" vertical="center"/>
    </xf>
    <xf numFmtId="0" fontId="3" fillId="15" borderId="0" xfId="4" applyFont="1" applyFill="1" applyAlignment="1" applyProtection="1">
      <alignment horizontal="left" vertical="center"/>
    </xf>
    <xf numFmtId="0" fontId="6" fillId="0" borderId="0" xfId="12" quotePrefix="1" applyFont="1" applyFill="1" applyBorder="1" applyAlignment="1" applyProtection="1">
      <alignment horizontal="right" vertical="center"/>
    </xf>
    <xf numFmtId="3" fontId="3" fillId="15" borderId="0" xfId="4" applyNumberFormat="1" applyFont="1" applyFill="1" applyAlignment="1" applyProtection="1">
      <alignment horizontal="right" vertical="center"/>
    </xf>
    <xf numFmtId="49" fontId="154" fillId="17" borderId="3" xfId="0" applyNumberFormat="1" applyFont="1" applyFill="1" applyBorder="1" applyAlignment="1" applyProtection="1">
      <alignment horizontal="center" vertical="center"/>
    </xf>
    <xf numFmtId="3" fontId="3" fillId="15" borderId="0" xfId="4" applyNumberFormat="1" applyFont="1" applyFill="1" applyBorder="1" applyAlignment="1" applyProtection="1">
      <alignment horizontal="right" vertical="center"/>
      <protection locked="0"/>
    </xf>
    <xf numFmtId="0" fontId="3" fillId="15" borderId="47" xfId="4" applyFont="1" applyFill="1" applyBorder="1" applyAlignment="1" applyProtection="1">
      <alignment vertical="center"/>
    </xf>
    <xf numFmtId="0" fontId="3" fillId="15" borderId="47" xfId="4" applyFont="1" applyFill="1" applyBorder="1" applyAlignment="1" applyProtection="1">
      <alignment vertical="center" wrapText="1"/>
    </xf>
    <xf numFmtId="3" fontId="6" fillId="15" borderId="0" xfId="4" applyNumberFormat="1" applyFont="1" applyFill="1" applyAlignment="1" applyProtection="1">
      <alignment horizontal="right" vertical="center"/>
    </xf>
    <xf numFmtId="0" fontId="6" fillId="15" borderId="0" xfId="4" quotePrefix="1" applyFont="1" applyFill="1" applyAlignment="1" applyProtection="1">
      <alignment horizontal="right" vertical="center"/>
    </xf>
    <xf numFmtId="3" fontId="3" fillId="15" borderId="0" xfId="4" quotePrefix="1" applyNumberFormat="1" applyFont="1" applyFill="1" applyAlignment="1">
      <alignment horizontal="right" vertical="center"/>
    </xf>
    <xf numFmtId="3" fontId="11" fillId="0" borderId="0" xfId="4" quotePrefix="1" applyNumberFormat="1" applyFont="1" applyAlignment="1">
      <alignment horizontal="right" vertical="center"/>
    </xf>
    <xf numFmtId="3" fontId="11" fillId="15" borderId="0" xfId="4" quotePrefix="1" applyNumberFormat="1" applyFont="1" applyFill="1" applyAlignment="1">
      <alignment horizontal="right" vertical="center"/>
    </xf>
    <xf numFmtId="0" fontId="163" fillId="23" borderId="5" xfId="4" applyFont="1" applyFill="1" applyBorder="1" applyAlignment="1" applyProtection="1">
      <alignment vertical="center"/>
    </xf>
    <xf numFmtId="0" fontId="163" fillId="23" borderId="6" xfId="4" applyFont="1" applyFill="1" applyBorder="1" applyAlignment="1" applyProtection="1">
      <alignment horizontal="center" vertical="center"/>
    </xf>
    <xf numFmtId="0" fontId="164" fillId="23" borderId="7" xfId="4" applyFont="1" applyFill="1" applyBorder="1" applyAlignment="1" applyProtection="1">
      <alignment horizontal="center" vertical="center" wrapText="1"/>
    </xf>
    <xf numFmtId="0" fontId="165" fillId="23" borderId="11" xfId="4" applyFont="1" applyFill="1" applyBorder="1" applyAlignment="1" applyProtection="1">
      <alignment horizontal="center" vertical="center"/>
    </xf>
    <xf numFmtId="0" fontId="165" fillId="23" borderId="15" xfId="4" applyFont="1" applyFill="1" applyBorder="1" applyAlignment="1" applyProtection="1">
      <alignment horizontal="center" vertical="center"/>
    </xf>
    <xf numFmtId="0" fontId="14" fillId="0" borderId="48" xfId="12" applyFont="1" applyFill="1" applyBorder="1" applyAlignment="1" applyProtection="1">
      <alignment horizontal="center" vertical="center" wrapText="1"/>
    </xf>
    <xf numFmtId="1" fontId="166" fillId="24" borderId="8" xfId="4" applyNumberFormat="1" applyFont="1" applyFill="1" applyBorder="1" applyAlignment="1" applyProtection="1">
      <alignment horizontal="center" vertical="center" wrapText="1"/>
    </xf>
    <xf numFmtId="1" fontId="166" fillId="24" borderId="3" xfId="4" applyNumberFormat="1" applyFont="1" applyFill="1" applyBorder="1" applyAlignment="1" applyProtection="1">
      <alignment horizontal="center" vertical="center" wrapText="1"/>
    </xf>
    <xf numFmtId="1" fontId="166" fillId="24" borderId="9" xfId="4" applyNumberFormat="1" applyFont="1" applyFill="1" applyBorder="1" applyAlignment="1" applyProtection="1">
      <alignment horizontal="center" vertical="center" wrapText="1"/>
    </xf>
    <xf numFmtId="0" fontId="167" fillId="23" borderId="10" xfId="4" applyFont="1" applyFill="1" applyBorder="1" applyAlignment="1" applyProtection="1">
      <alignment horizontal="center" vertical="center" wrapText="1"/>
    </xf>
    <xf numFmtId="0" fontId="62" fillId="22" borderId="0" xfId="4" applyFont="1" applyFill="1" applyAlignment="1">
      <alignment horizontal="left" vertical="center"/>
    </xf>
    <xf numFmtId="0" fontId="3" fillId="15" borderId="49" xfId="4" applyFont="1" applyFill="1" applyBorder="1" applyAlignment="1" applyProtection="1">
      <alignment horizontal="left" vertical="center"/>
    </xf>
    <xf numFmtId="0" fontId="3" fillId="15" borderId="50" xfId="4" applyFont="1" applyFill="1" applyBorder="1" applyAlignment="1" applyProtection="1">
      <alignment horizontal="center" vertical="center"/>
    </xf>
    <xf numFmtId="0" fontId="168" fillId="15" borderId="9" xfId="4" applyFont="1" applyFill="1" applyBorder="1" applyAlignment="1" applyProtection="1">
      <alignment horizontal="left" vertical="center" wrapText="1"/>
    </xf>
    <xf numFmtId="3" fontId="44" fillId="15" borderId="8" xfId="4" quotePrefix="1" applyNumberFormat="1" applyFont="1" applyFill="1" applyBorder="1" applyAlignment="1" applyProtection="1">
      <alignment horizontal="center" vertical="center"/>
    </xf>
    <xf numFmtId="3" fontId="44" fillId="15" borderId="3" xfId="4" quotePrefix="1" applyNumberFormat="1" applyFont="1" applyFill="1" applyBorder="1" applyAlignment="1" applyProtection="1">
      <alignment horizontal="center" vertical="center"/>
    </xf>
    <xf numFmtId="3" fontId="44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10" xfId="4" quotePrefix="1" applyNumberFormat="1" applyFont="1" applyFill="1" applyBorder="1" applyAlignment="1" applyProtection="1">
      <alignment horizontal="center" vertical="center"/>
    </xf>
    <xf numFmtId="0" fontId="3" fillId="15" borderId="17" xfId="4" applyFont="1" applyFill="1" applyBorder="1" applyAlignment="1" applyProtection="1">
      <alignment horizontal="center" vertical="center" wrapText="1"/>
    </xf>
    <xf numFmtId="0" fontId="3" fillId="15" borderId="0" xfId="4" applyFont="1" applyFill="1" applyBorder="1" applyAlignment="1" applyProtection="1">
      <alignment horizontal="center" vertical="center" wrapText="1"/>
    </xf>
    <xf numFmtId="0" fontId="3" fillId="15" borderId="50" xfId="4" applyFont="1" applyFill="1" applyBorder="1" applyAlignment="1" applyProtection="1">
      <alignment horizontal="center" vertical="center" wrapText="1"/>
    </xf>
    <xf numFmtId="3" fontId="6" fillId="15" borderId="50" xfId="4" applyNumberFormat="1" applyFont="1" applyFill="1" applyBorder="1" applyAlignment="1" applyProtection="1">
      <alignment horizontal="right" vertical="center"/>
    </xf>
    <xf numFmtId="3" fontId="3" fillId="15" borderId="50" xfId="4" applyNumberFormat="1" applyFont="1" applyFill="1" applyBorder="1" applyAlignment="1" applyProtection="1">
      <alignment horizontal="right" vertical="center"/>
    </xf>
    <xf numFmtId="3" fontId="3" fillId="15" borderId="51" xfId="4" applyNumberFormat="1" applyFont="1" applyFill="1" applyBorder="1" applyAlignment="1" applyProtection="1">
      <alignment horizontal="right" vertical="center"/>
    </xf>
    <xf numFmtId="3" fontId="6" fillId="15" borderId="52" xfId="4" applyNumberFormat="1" applyFont="1" applyFill="1" applyBorder="1" applyAlignment="1" applyProtection="1">
      <alignment horizontal="right" vertical="center"/>
    </xf>
    <xf numFmtId="181" fontId="169" fillId="24" borderId="31" xfId="12" quotePrefix="1" applyNumberFormat="1" applyFont="1" applyFill="1" applyBorder="1" applyAlignment="1" applyProtection="1">
      <alignment horizontal="right" vertical="center"/>
    </xf>
    <xf numFmtId="3" fontId="166" fillId="24" borderId="52" xfId="4" applyNumberFormat="1" applyFont="1" applyFill="1" applyBorder="1" applyAlignment="1" applyProtection="1">
      <alignment horizontal="right" vertical="center"/>
    </xf>
    <xf numFmtId="3" fontId="168" fillId="24" borderId="8" xfId="4" applyNumberFormat="1" applyFont="1" applyFill="1" applyBorder="1" applyAlignment="1" applyProtection="1">
      <alignment horizontal="right" vertical="center"/>
    </xf>
    <xf numFmtId="3" fontId="168" fillId="24" borderId="3" xfId="4" applyNumberFormat="1" applyFont="1" applyFill="1" applyBorder="1" applyAlignment="1" applyProtection="1">
      <alignment horizontal="right" vertical="center"/>
    </xf>
    <xf numFmtId="3" fontId="168" fillId="24" borderId="9" xfId="4" applyNumberFormat="1" applyFont="1" applyFill="1" applyBorder="1" applyAlignment="1" applyProtection="1">
      <alignment horizontal="right" vertical="center"/>
    </xf>
    <xf numFmtId="0" fontId="170" fillId="22" borderId="0" xfId="4" applyFont="1" applyFill="1" applyAlignment="1">
      <alignment horizontal="left" vertical="center"/>
    </xf>
    <xf numFmtId="0" fontId="3" fillId="15" borderId="17" xfId="12" applyFont="1" applyFill="1" applyBorder="1" applyAlignment="1" applyProtection="1">
      <alignment horizontal="right" vertical="center"/>
    </xf>
    <xf numFmtId="181" fontId="9" fillId="15" borderId="18" xfId="12" quotePrefix="1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horizontal="left" vertical="center" wrapText="1"/>
    </xf>
    <xf numFmtId="3" fontId="6" fillId="15" borderId="53" xfId="4" applyNumberFormat="1" applyFont="1" applyFill="1" applyBorder="1" applyAlignment="1" applyProtection="1">
      <alignment horizontal="right" vertical="center"/>
    </xf>
    <xf numFmtId="3" fontId="12" fillId="15" borderId="20" xfId="4" applyNumberFormat="1" applyFont="1" applyFill="1" applyBorder="1" applyAlignment="1" applyProtection="1">
      <alignment horizontal="right" vertical="center"/>
    </xf>
    <xf numFmtId="3" fontId="12" fillId="15" borderId="18" xfId="4" applyNumberFormat="1" applyFont="1" applyFill="1" applyBorder="1" applyAlignment="1" applyProtection="1">
      <alignment horizontal="right" vertical="center"/>
    </xf>
    <xf numFmtId="3" fontId="12" fillId="15" borderId="21" xfId="4" applyNumberFormat="1" applyFont="1" applyFill="1" applyBorder="1" applyAlignment="1" applyProtection="1">
      <alignment horizontal="right" vertical="center"/>
    </xf>
    <xf numFmtId="181" fontId="9" fillId="15" borderId="34" xfId="12" quotePrefix="1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horizontal="left" vertical="center" wrapText="1"/>
    </xf>
    <xf numFmtId="3" fontId="6" fillId="15" borderId="54" xfId="4" applyNumberFormat="1" applyFont="1" applyFill="1" applyBorder="1" applyAlignment="1" applyProtection="1">
      <alignment horizontal="right" vertical="center"/>
    </xf>
    <xf numFmtId="3" fontId="12" fillId="15" borderId="33" xfId="4" applyNumberFormat="1" applyFont="1" applyFill="1" applyBorder="1" applyAlignment="1" applyProtection="1">
      <alignment horizontal="right" vertical="center"/>
    </xf>
    <xf numFmtId="3" fontId="12" fillId="15" borderId="34" xfId="4" applyNumberFormat="1" applyFont="1" applyFill="1" applyBorder="1" applyAlignment="1" applyProtection="1">
      <alignment horizontal="right" vertical="center"/>
    </xf>
    <xf numFmtId="3" fontId="12" fillId="15" borderId="35" xfId="4" applyNumberFormat="1" applyFont="1" applyFill="1" applyBorder="1" applyAlignment="1" applyProtection="1">
      <alignment horizontal="right" vertical="center"/>
    </xf>
    <xf numFmtId="181" fontId="6" fillId="15" borderId="17" xfId="12" quotePrefix="1" applyNumberFormat="1" applyFont="1" applyFill="1" applyBorder="1" applyAlignment="1" applyProtection="1">
      <alignment horizontal="right" vertical="center"/>
    </xf>
    <xf numFmtId="0" fontId="6" fillId="15" borderId="17" xfId="12" quotePrefix="1" applyFont="1" applyFill="1" applyBorder="1" applyAlignment="1" applyProtection="1">
      <alignment horizontal="right" vertical="center"/>
    </xf>
    <xf numFmtId="181" fontId="9" fillId="15" borderId="22" xfId="12" quotePrefix="1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vertical="center" wrapText="1"/>
    </xf>
    <xf numFmtId="3" fontId="6" fillId="15" borderId="55" xfId="4" applyNumberFormat="1" applyFont="1" applyFill="1" applyBorder="1" applyAlignment="1" applyProtection="1">
      <alignment horizontal="right" vertical="center"/>
    </xf>
    <xf numFmtId="3" fontId="12" fillId="15" borderId="24" xfId="4" applyNumberFormat="1" applyFont="1" applyFill="1" applyBorder="1" applyAlignment="1" applyProtection="1">
      <alignment horizontal="right" vertical="center"/>
    </xf>
    <xf numFmtId="3" fontId="12" fillId="15" borderId="22" xfId="4" applyNumberFormat="1" applyFont="1" applyFill="1" applyBorder="1" applyAlignment="1" applyProtection="1">
      <alignment horizontal="right" vertical="center"/>
    </xf>
    <xf numFmtId="3" fontId="12" fillId="15" borderId="25" xfId="4" applyNumberFormat="1" applyFont="1" applyFill="1" applyBorder="1" applyAlignment="1" applyProtection="1">
      <alignment horizontal="right" vertical="center"/>
    </xf>
    <xf numFmtId="0" fontId="6" fillId="15" borderId="17" xfId="12" applyFont="1" applyFill="1" applyBorder="1" applyAlignment="1" applyProtection="1">
      <alignment horizontal="right" vertical="center"/>
    </xf>
    <xf numFmtId="0" fontId="8" fillId="15" borderId="23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vertical="center" wrapText="1"/>
    </xf>
    <xf numFmtId="181" fontId="15" fillId="15" borderId="18" xfId="12" quotePrefix="1" applyNumberFormat="1" applyFont="1" applyFill="1" applyBorder="1" applyAlignment="1" applyProtection="1">
      <alignment horizontal="right"/>
    </xf>
    <xf numFmtId="0" fontId="16" fillId="15" borderId="19" xfId="12" applyFont="1" applyFill="1" applyBorder="1" applyAlignment="1" applyProtection="1">
      <alignment wrapText="1"/>
    </xf>
    <xf numFmtId="181" fontId="15" fillId="15" borderId="22" xfId="12" quotePrefix="1" applyNumberFormat="1" applyFont="1" applyFill="1" applyBorder="1" applyAlignment="1" applyProtection="1">
      <alignment horizontal="right"/>
    </xf>
    <xf numFmtId="0" fontId="16" fillId="15" borderId="23" xfId="12" applyFont="1" applyFill="1" applyBorder="1" applyAlignment="1" applyProtection="1">
      <alignment wrapText="1"/>
    </xf>
    <xf numFmtId="181" fontId="6" fillId="15" borderId="56" xfId="12" quotePrefix="1" applyNumberFormat="1" applyFont="1" applyFill="1" applyBorder="1" applyAlignment="1" applyProtection="1">
      <alignment horizontal="right" vertical="center"/>
    </xf>
    <xf numFmtId="0" fontId="17" fillId="15" borderId="23" xfId="12" applyFont="1" applyFill="1" applyBorder="1" applyAlignment="1" applyProtection="1">
      <alignment wrapText="1"/>
    </xf>
    <xf numFmtId="181" fontId="15" fillId="15" borderId="34" xfId="12" quotePrefix="1" applyNumberFormat="1" applyFont="1" applyFill="1" applyBorder="1" applyAlignment="1" applyProtection="1">
      <alignment horizontal="right" vertical="center"/>
    </xf>
    <xf numFmtId="0" fontId="16" fillId="15" borderId="32" xfId="12" applyFont="1" applyFill="1" applyBorder="1" applyAlignment="1" applyProtection="1">
      <alignment wrapText="1"/>
    </xf>
    <xf numFmtId="3" fontId="169" fillId="24" borderId="52" xfId="4" applyNumberFormat="1" applyFont="1" applyFill="1" applyBorder="1" applyAlignment="1" applyProtection="1">
      <alignment horizontal="right" vertical="center"/>
    </xf>
    <xf numFmtId="0" fontId="3" fillId="15" borderId="19" xfId="12" applyFont="1" applyFill="1" applyBorder="1" applyAlignment="1" applyProtection="1">
      <alignment vertical="center" wrapText="1"/>
    </xf>
    <xf numFmtId="181" fontId="9" fillId="15" borderId="27" xfId="12" quotePrefix="1" applyNumberFormat="1" applyFont="1" applyFill="1" applyBorder="1" applyAlignment="1" applyProtection="1">
      <alignment horizontal="right" vertical="center"/>
    </xf>
    <xf numFmtId="0" fontId="3" fillId="15" borderId="38" xfId="12" applyFont="1" applyFill="1" applyBorder="1" applyAlignment="1" applyProtection="1">
      <alignment vertical="center" wrapText="1"/>
    </xf>
    <xf numFmtId="3" fontId="6" fillId="15" borderId="57" xfId="4" applyNumberFormat="1" applyFont="1" applyFill="1" applyBorder="1" applyAlignment="1" applyProtection="1">
      <alignment horizontal="right" vertical="center"/>
    </xf>
    <xf numFmtId="3" fontId="12" fillId="15" borderId="29" xfId="4" applyNumberFormat="1" applyFont="1" applyFill="1" applyBorder="1" applyAlignment="1" applyProtection="1">
      <alignment horizontal="right" vertical="center"/>
    </xf>
    <xf numFmtId="3" fontId="12" fillId="15" borderId="27" xfId="4" applyNumberFormat="1" applyFont="1" applyFill="1" applyBorder="1" applyAlignment="1" applyProtection="1">
      <alignment horizontal="right" vertical="center"/>
    </xf>
    <xf numFmtId="3" fontId="12" fillId="15" borderId="30" xfId="4" applyNumberFormat="1" applyFont="1" applyFill="1" applyBorder="1" applyAlignment="1" applyProtection="1">
      <alignment horizontal="right" vertical="center"/>
    </xf>
    <xf numFmtId="181" fontId="9" fillId="15" borderId="58" xfId="12" quotePrefix="1" applyNumberFormat="1" applyFont="1" applyFill="1" applyBorder="1" applyAlignment="1" applyProtection="1">
      <alignment horizontal="right" vertical="center"/>
    </xf>
    <xf numFmtId="0" fontId="3" fillId="15" borderId="59" xfId="12" applyFont="1" applyFill="1" applyBorder="1" applyAlignment="1" applyProtection="1">
      <alignment horizontal="left" vertical="center" wrapText="1"/>
    </xf>
    <xf numFmtId="3" fontId="6" fillId="15" borderId="60" xfId="4" applyNumberFormat="1" applyFont="1" applyFill="1" applyBorder="1" applyAlignment="1" applyProtection="1">
      <alignment horizontal="right" vertical="center"/>
    </xf>
    <xf numFmtId="3" fontId="12" fillId="15" borderId="61" xfId="4" applyNumberFormat="1" applyFont="1" applyFill="1" applyBorder="1" applyAlignment="1" applyProtection="1">
      <alignment horizontal="right" vertical="center"/>
    </xf>
    <xf numFmtId="3" fontId="12" fillId="15" borderId="58" xfId="4" applyNumberFormat="1" applyFont="1" applyFill="1" applyBorder="1" applyAlignment="1" applyProtection="1">
      <alignment horizontal="right" vertical="center"/>
    </xf>
    <xf numFmtId="3" fontId="12" fillId="15" borderId="62" xfId="4" applyNumberFormat="1" applyFont="1" applyFill="1" applyBorder="1" applyAlignment="1" applyProtection="1">
      <alignment horizontal="right" vertical="center"/>
    </xf>
    <xf numFmtId="181" fontId="9" fillId="15" borderId="63" xfId="12" quotePrefix="1" applyNumberFormat="1" applyFont="1" applyFill="1" applyBorder="1" applyAlignment="1" applyProtection="1">
      <alignment horizontal="right" vertical="center"/>
    </xf>
    <xf numFmtId="0" fontId="3" fillId="15" borderId="64" xfId="12" applyFont="1" applyFill="1" applyBorder="1" applyAlignment="1" applyProtection="1">
      <alignment vertical="center" wrapText="1"/>
    </xf>
    <xf numFmtId="3" fontId="6" fillId="15" borderId="65" xfId="4" applyNumberFormat="1" applyFont="1" applyFill="1" applyBorder="1" applyAlignment="1" applyProtection="1">
      <alignment horizontal="right" vertical="center"/>
    </xf>
    <xf numFmtId="3" fontId="12" fillId="15" borderId="66" xfId="4" applyNumberFormat="1" applyFont="1" applyFill="1" applyBorder="1" applyAlignment="1" applyProtection="1">
      <alignment horizontal="right" vertical="center"/>
    </xf>
    <xf numFmtId="3" fontId="12" fillId="15" borderId="63" xfId="4" applyNumberFormat="1" applyFont="1" applyFill="1" applyBorder="1" applyAlignment="1" applyProtection="1">
      <alignment horizontal="right" vertical="center"/>
    </xf>
    <xf numFmtId="3" fontId="12" fillId="15" borderId="67" xfId="4" applyNumberFormat="1" applyFont="1" applyFill="1" applyBorder="1" applyAlignment="1" applyProtection="1">
      <alignment horizontal="right" vertical="center"/>
    </xf>
    <xf numFmtId="0" fontId="63" fillId="22" borderId="0" xfId="4" applyFont="1" applyFill="1" applyAlignment="1">
      <alignment horizontal="left" vertical="center"/>
    </xf>
    <xf numFmtId="0" fontId="3" fillId="15" borderId="59" xfId="12" applyFont="1" applyFill="1" applyBorder="1" applyAlignment="1" applyProtection="1">
      <alignment vertical="center" wrapText="1"/>
    </xf>
    <xf numFmtId="0" fontId="8" fillId="15" borderId="64" xfId="12" applyFont="1" applyFill="1" applyBorder="1" applyAlignment="1" applyProtection="1">
      <alignment horizontal="left" vertical="center" wrapText="1"/>
    </xf>
    <xf numFmtId="181" fontId="9" fillId="15" borderId="68" xfId="12" quotePrefix="1" applyNumberFormat="1" applyFont="1" applyFill="1" applyBorder="1" applyAlignment="1" applyProtection="1">
      <alignment horizontal="right" vertical="center"/>
    </xf>
    <xf numFmtId="0" fontId="8" fillId="15" borderId="69" xfId="12" applyFont="1" applyFill="1" applyBorder="1" applyAlignment="1" applyProtection="1">
      <alignment horizontal="left" vertical="center" wrapText="1"/>
    </xf>
    <xf numFmtId="3" fontId="6" fillId="15" borderId="70" xfId="4" applyNumberFormat="1" applyFont="1" applyFill="1" applyBorder="1" applyAlignment="1" applyProtection="1">
      <alignment horizontal="right" vertical="center"/>
    </xf>
    <xf numFmtId="3" fontId="12" fillId="15" borderId="71" xfId="4" applyNumberFormat="1" applyFont="1" applyFill="1" applyBorder="1" applyAlignment="1" applyProtection="1">
      <alignment horizontal="right" vertical="center"/>
    </xf>
    <xf numFmtId="3" fontId="12" fillId="15" borderId="68" xfId="4" applyNumberFormat="1" applyFont="1" applyFill="1" applyBorder="1" applyAlignment="1" applyProtection="1">
      <alignment horizontal="right" vertical="center"/>
    </xf>
    <xf numFmtId="3" fontId="12" fillId="15" borderId="72" xfId="4" applyNumberFormat="1" applyFont="1" applyFill="1" applyBorder="1" applyAlignment="1" applyProtection="1">
      <alignment horizontal="right" vertical="center"/>
    </xf>
    <xf numFmtId="0" fontId="3" fillId="15" borderId="32" xfId="12" applyFont="1" applyFill="1" applyBorder="1" applyAlignment="1" applyProtection="1">
      <alignment vertical="center" wrapText="1"/>
    </xf>
    <xf numFmtId="0" fontId="13" fillId="15" borderId="19" xfId="12" applyFont="1" applyFill="1" applyBorder="1" applyAlignment="1" applyProtection="1">
      <alignment horizontal="left" vertical="center" wrapText="1"/>
    </xf>
    <xf numFmtId="0" fontId="6" fillId="15" borderId="17" xfId="12" quotePrefix="1" applyFont="1" applyFill="1" applyBorder="1" applyAlignment="1" applyProtection="1">
      <alignment horizontal="center" vertical="center"/>
    </xf>
    <xf numFmtId="0" fontId="13" fillId="15" borderId="23" xfId="12" applyFont="1" applyFill="1" applyBorder="1" applyAlignment="1" applyProtection="1">
      <alignment horizontal="left" vertical="center" wrapText="1"/>
    </xf>
    <xf numFmtId="0" fontId="13" fillId="15" borderId="32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horizontal="left" vertical="center" wrapText="1"/>
    </xf>
    <xf numFmtId="0" fontId="8" fillId="15" borderId="32" xfId="12" applyFont="1" applyFill="1" applyBorder="1" applyAlignment="1" applyProtection="1">
      <alignment horizontal="left" vertical="center" wrapText="1"/>
    </xf>
    <xf numFmtId="0" fontId="6" fillId="15" borderId="17" xfId="12" applyFont="1" applyFill="1" applyBorder="1" applyAlignment="1" applyProtection="1">
      <alignment horizontal="center" vertical="center"/>
    </xf>
    <xf numFmtId="0" fontId="8" fillId="15" borderId="19" xfId="4" applyFont="1" applyFill="1" applyBorder="1" applyAlignment="1" applyProtection="1">
      <alignment vertical="center" wrapText="1"/>
    </xf>
    <xf numFmtId="0" fontId="8" fillId="15" borderId="64" xfId="4" applyFont="1" applyFill="1" applyBorder="1" applyAlignment="1" applyProtection="1">
      <alignment vertical="center" wrapText="1"/>
    </xf>
    <xf numFmtId="181" fontId="9" fillId="15" borderId="1" xfId="12" quotePrefix="1" applyNumberFormat="1" applyFont="1" applyFill="1" applyBorder="1" applyAlignment="1" applyProtection="1">
      <alignment horizontal="right" vertical="center"/>
    </xf>
    <xf numFmtId="0" fontId="8" fillId="15" borderId="0" xfId="4" applyFont="1" applyFill="1" applyBorder="1" applyAlignment="1" applyProtection="1">
      <alignment vertical="center" wrapText="1"/>
    </xf>
    <xf numFmtId="3" fontId="6" fillId="15" borderId="73" xfId="4" applyNumberFormat="1" applyFont="1" applyFill="1" applyBorder="1" applyAlignment="1" applyProtection="1">
      <alignment horizontal="right" vertical="center"/>
    </xf>
    <xf numFmtId="3" fontId="12" fillId="15" borderId="56" xfId="4" applyNumberFormat="1" applyFont="1" applyFill="1" applyBorder="1" applyAlignment="1" applyProtection="1">
      <alignment horizontal="right" vertical="center"/>
    </xf>
    <xf numFmtId="3" fontId="12" fillId="15" borderId="1" xfId="4" applyNumberFormat="1" applyFont="1" applyFill="1" applyBorder="1" applyAlignment="1" applyProtection="1">
      <alignment horizontal="right" vertical="center"/>
    </xf>
    <xf numFmtId="3" fontId="12" fillId="15" borderId="74" xfId="4" applyNumberFormat="1" applyFont="1" applyFill="1" applyBorder="1" applyAlignment="1" applyProtection="1">
      <alignment horizontal="right" vertical="center"/>
    </xf>
    <xf numFmtId="0" fontId="8" fillId="15" borderId="69" xfId="4" applyFont="1" applyFill="1" applyBorder="1" applyAlignment="1" applyProtection="1">
      <alignment vertical="center" wrapText="1"/>
    </xf>
    <xf numFmtId="0" fontId="8" fillId="15" borderId="59" xfId="4" applyFont="1" applyFill="1" applyBorder="1" applyAlignment="1" applyProtection="1">
      <alignment vertical="center" wrapText="1"/>
    </xf>
    <xf numFmtId="0" fontId="8" fillId="15" borderId="39" xfId="12" applyFont="1" applyFill="1" applyBorder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vertical="center"/>
    </xf>
    <xf numFmtId="0" fontId="12" fillId="15" borderId="19" xfId="4" applyFont="1" applyFill="1" applyBorder="1" applyAlignment="1" applyProtection="1">
      <alignment vertical="center" wrapText="1"/>
    </xf>
    <xf numFmtId="0" fontId="12" fillId="15" borderId="23" xfId="4" applyFont="1" applyFill="1" applyBorder="1" applyAlignment="1" applyProtection="1">
      <alignment vertical="center" wrapText="1"/>
    </xf>
    <xf numFmtId="0" fontId="12" fillId="15" borderId="32" xfId="4" applyFont="1" applyFill="1" applyBorder="1" applyAlignment="1" applyProtection="1">
      <alignment vertical="center" wrapText="1"/>
    </xf>
    <xf numFmtId="178" fontId="3" fillId="15" borderId="17" xfId="12" applyNumberFormat="1" applyFont="1" applyFill="1" applyBorder="1" applyAlignment="1" applyProtection="1">
      <alignment horizontal="right" vertical="center"/>
    </xf>
    <xf numFmtId="0" fontId="3" fillId="15" borderId="23" xfId="12" applyFont="1" applyFill="1" applyBorder="1" applyAlignment="1" applyProtection="1">
      <alignment horizontal="left" vertical="center" wrapText="1"/>
    </xf>
    <xf numFmtId="0" fontId="8" fillId="15" borderId="19" xfId="12" applyFont="1" applyFill="1" applyBorder="1" applyAlignment="1" applyProtection="1">
      <alignment vertical="center" wrapText="1"/>
    </xf>
    <xf numFmtId="181" fontId="169" fillId="24" borderId="31" xfId="12" quotePrefix="1" applyNumberFormat="1" applyFont="1" applyFill="1" applyBorder="1" applyAlignment="1" applyProtection="1">
      <alignment horizontal="right"/>
    </xf>
    <xf numFmtId="178" fontId="3" fillId="15" borderId="17" xfId="12" applyNumberFormat="1" applyFont="1" applyFill="1" applyBorder="1" applyAlignment="1" applyProtection="1">
      <alignment horizontal="right"/>
    </xf>
    <xf numFmtId="181" fontId="9" fillId="15" borderId="18" xfId="12" quotePrefix="1" applyNumberFormat="1" applyFont="1" applyFill="1" applyBorder="1" applyAlignment="1" applyProtection="1">
      <alignment horizontal="right" vertical="top"/>
    </xf>
    <xf numFmtId="0" fontId="3" fillId="15" borderId="19" xfId="12" applyFont="1" applyFill="1" applyBorder="1" applyAlignment="1" applyProtection="1">
      <alignment vertical="top" wrapText="1"/>
    </xf>
    <xf numFmtId="181" fontId="9" fillId="15" borderId="22" xfId="12" quotePrefix="1" applyNumberFormat="1" applyFont="1" applyFill="1" applyBorder="1" applyAlignment="1" applyProtection="1">
      <alignment horizontal="right" vertical="top"/>
    </xf>
    <xf numFmtId="0" fontId="3" fillId="15" borderId="23" xfId="12" applyFont="1" applyFill="1" applyBorder="1" applyAlignment="1" applyProtection="1">
      <alignment vertical="top" wrapText="1"/>
    </xf>
    <xf numFmtId="181" fontId="9" fillId="15" borderId="34" xfId="12" quotePrefix="1" applyNumberFormat="1" applyFont="1" applyFill="1" applyBorder="1" applyAlignment="1" applyProtection="1">
      <alignment horizontal="right" vertical="top"/>
    </xf>
    <xf numFmtId="0" fontId="3" fillId="15" borderId="32" xfId="12" applyFont="1" applyFill="1" applyBorder="1" applyAlignment="1" applyProtection="1">
      <alignment vertical="top" wrapText="1"/>
    </xf>
    <xf numFmtId="181" fontId="9" fillId="15" borderId="27" xfId="12" quotePrefix="1" applyNumberFormat="1" applyFont="1" applyFill="1" applyBorder="1" applyAlignment="1" applyProtection="1">
      <alignment horizontal="right" vertical="top"/>
    </xf>
    <xf numFmtId="0" fontId="3" fillId="15" borderId="38" xfId="12" applyFont="1" applyFill="1" applyBorder="1" applyAlignment="1" applyProtection="1">
      <alignment vertical="top" wrapText="1"/>
    </xf>
    <xf numFmtId="181" fontId="171" fillId="15" borderId="75" xfId="12" quotePrefix="1" applyNumberFormat="1" applyFont="1" applyFill="1" applyBorder="1" applyAlignment="1" applyProtection="1">
      <alignment horizontal="right" vertical="center"/>
    </xf>
    <xf numFmtId="0" fontId="171" fillId="15" borderId="76" xfId="12" applyFont="1" applyFill="1" applyBorder="1" applyProtection="1"/>
    <xf numFmtId="3" fontId="6" fillId="15" borderId="77" xfId="4" applyNumberFormat="1" applyFont="1" applyFill="1" applyBorder="1" applyAlignment="1" applyProtection="1">
      <alignment horizontal="right" vertical="center"/>
    </xf>
    <xf numFmtId="3" fontId="12" fillId="15" borderId="78" xfId="4" applyNumberFormat="1" applyFont="1" applyFill="1" applyBorder="1" applyAlignment="1" applyProtection="1">
      <alignment horizontal="right" vertical="center"/>
    </xf>
    <xf numFmtId="3" fontId="12" fillId="15" borderId="75" xfId="4" applyNumberFormat="1" applyFont="1" applyFill="1" applyBorder="1" applyAlignment="1" applyProtection="1">
      <alignment horizontal="right" vertical="center"/>
    </xf>
    <xf numFmtId="3" fontId="12" fillId="15" borderId="79" xfId="4" applyNumberFormat="1" applyFont="1" applyFill="1" applyBorder="1" applyAlignment="1" applyProtection="1">
      <alignment horizontal="right" vertical="center"/>
    </xf>
    <xf numFmtId="183" fontId="169" fillId="17" borderId="31" xfId="12" applyNumberFormat="1" applyFont="1" applyFill="1" applyBorder="1" applyAlignment="1" applyProtection="1">
      <alignment horizontal="right"/>
    </xf>
    <xf numFmtId="3" fontId="169" fillId="17" borderId="52" xfId="4" applyNumberFormat="1" applyFont="1" applyFill="1" applyBorder="1" applyAlignment="1" applyProtection="1">
      <alignment horizontal="right" vertical="center"/>
    </xf>
    <xf numFmtId="3" fontId="163" fillId="17" borderId="8" xfId="4" applyNumberFormat="1" applyFont="1" applyFill="1" applyBorder="1" applyAlignment="1" applyProtection="1">
      <alignment horizontal="right" vertical="center"/>
    </xf>
    <xf numFmtId="3" fontId="163" fillId="17" borderId="3" xfId="4" applyNumberFormat="1" applyFont="1" applyFill="1" applyBorder="1" applyAlignment="1" applyProtection="1">
      <alignment horizontal="right" vertical="center"/>
    </xf>
    <xf numFmtId="3" fontId="163" fillId="17" borderId="9" xfId="4" applyNumberFormat="1" applyFont="1" applyFill="1" applyBorder="1" applyAlignment="1" applyProtection="1">
      <alignment horizontal="right" vertical="center"/>
    </xf>
    <xf numFmtId="183" fontId="6" fillId="15" borderId="49" xfId="12" quotePrefix="1" applyNumberFormat="1" applyFont="1" applyFill="1" applyBorder="1" applyAlignment="1" applyProtection="1">
      <alignment horizontal="right" vertical="center"/>
    </xf>
    <xf numFmtId="0" fontId="6" fillId="15" borderId="50" xfId="4" applyFont="1" applyFill="1" applyBorder="1" applyAlignment="1" applyProtection="1">
      <alignment vertical="center"/>
    </xf>
    <xf numFmtId="0" fontId="6" fillId="15" borderId="0" xfId="4" applyFont="1" applyFill="1" applyBorder="1" applyAlignment="1" applyProtection="1">
      <alignment vertical="center" wrapText="1"/>
    </xf>
    <xf numFmtId="3" fontId="3" fillId="15" borderId="2" xfId="4" applyNumberFormat="1" applyFont="1" applyFill="1" applyBorder="1" applyAlignment="1" applyProtection="1">
      <alignment horizontal="right" vertical="center"/>
    </xf>
    <xf numFmtId="183" fontId="6" fillId="15" borderId="17" xfId="12" quotePrefix="1" applyNumberFormat="1" applyFont="1" applyFill="1" applyBorder="1" applyAlignment="1" applyProtection="1">
      <alignment horizontal="right" vertical="center"/>
    </xf>
    <xf numFmtId="0" fontId="3" fillId="15" borderId="0" xfId="4" applyFont="1" applyFill="1" applyBorder="1" applyAlignment="1" applyProtection="1">
      <alignment vertical="center"/>
    </xf>
    <xf numFmtId="183" fontId="172" fillId="23" borderId="40" xfId="12" applyNumberFormat="1" applyFont="1" applyFill="1" applyBorder="1" applyAlignment="1" applyProtection="1">
      <alignment horizontal="right" vertical="center"/>
    </xf>
    <xf numFmtId="0" fontId="165" fillId="23" borderId="41" xfId="12" applyFont="1" applyFill="1" applyBorder="1" applyAlignment="1" applyProtection="1">
      <alignment horizontal="right" vertical="center"/>
    </xf>
    <xf numFmtId="0" fontId="166" fillId="23" borderId="42" xfId="14" applyFont="1" applyFill="1" applyBorder="1" applyAlignment="1" applyProtection="1">
      <alignment horizontal="center" vertical="center" wrapText="1"/>
    </xf>
    <xf numFmtId="3" fontId="166" fillId="23" borderId="80" xfId="4" applyNumberFormat="1" applyFont="1" applyFill="1" applyBorder="1" applyAlignment="1" applyProtection="1">
      <alignment horizontal="right" vertical="center"/>
    </xf>
    <xf numFmtId="3" fontId="168" fillId="23" borderId="40" xfId="4" applyNumberFormat="1" applyFont="1" applyFill="1" applyBorder="1" applyAlignment="1" applyProtection="1">
      <alignment horizontal="right" vertical="center"/>
    </xf>
    <xf numFmtId="3" fontId="168" fillId="23" borderId="41" xfId="4" applyNumberFormat="1" applyFont="1" applyFill="1" applyBorder="1" applyAlignment="1" applyProtection="1">
      <alignment horizontal="right" vertical="center"/>
    </xf>
    <xf numFmtId="3" fontId="168" fillId="23" borderId="42" xfId="4" applyNumberFormat="1" applyFont="1" applyFill="1" applyBorder="1" applyAlignment="1" applyProtection="1">
      <alignment horizontal="right" vertical="center"/>
    </xf>
    <xf numFmtId="0" fontId="6" fillId="15" borderId="0" xfId="12" applyFont="1" applyFill="1" applyBorder="1" applyAlignment="1" applyProtection="1">
      <alignment horizontal="center" vertical="center"/>
    </xf>
    <xf numFmtId="0" fontId="3" fillId="15" borderId="0" xfId="4" applyFont="1" applyFill="1" applyBorder="1" applyAlignment="1" applyProtection="1">
      <alignment vertical="center" wrapText="1"/>
    </xf>
    <xf numFmtId="0" fontId="3" fillId="22" borderId="0" xfId="4" applyFont="1" applyFill="1" applyAlignment="1" applyProtection="1">
      <alignment vertical="center"/>
    </xf>
    <xf numFmtId="0" fontId="3" fillId="22" borderId="0" xfId="4" applyFont="1" applyFill="1" applyBorder="1" applyAlignment="1" applyProtection="1">
      <alignment vertical="center"/>
    </xf>
    <xf numFmtId="0" fontId="3" fillId="22" borderId="0" xfId="4" applyFont="1" applyFill="1" applyBorder="1" applyAlignment="1" applyProtection="1">
      <alignment vertical="center" wrapText="1"/>
    </xf>
    <xf numFmtId="3" fontId="3" fillId="22" borderId="0" xfId="4" applyNumberFormat="1" applyFont="1" applyFill="1" applyAlignment="1" applyProtection="1">
      <alignment horizontal="right" vertical="center"/>
    </xf>
    <xf numFmtId="0" fontId="3" fillId="25" borderId="0" xfId="4" applyFont="1" applyFill="1" applyAlignment="1">
      <alignment vertical="center"/>
    </xf>
    <xf numFmtId="0" fontId="11" fillId="15" borderId="0" xfId="4" applyFont="1" applyFill="1" applyAlignment="1" applyProtection="1">
      <alignment horizontal="left" vertical="center"/>
    </xf>
    <xf numFmtId="179" fontId="173" fillId="17" borderId="4" xfId="4" applyNumberFormat="1" applyFont="1" applyFill="1" applyBorder="1" applyAlignment="1" applyProtection="1">
      <alignment horizontal="center" vertical="center"/>
    </xf>
    <xf numFmtId="0" fontId="11" fillId="25" borderId="0" xfId="4" applyFont="1" applyFill="1" applyAlignment="1">
      <alignment vertical="center"/>
    </xf>
    <xf numFmtId="3" fontId="3" fillId="15" borderId="0" xfId="4" quotePrefix="1" applyNumberFormat="1" applyFont="1" applyFill="1" applyAlignment="1" applyProtection="1">
      <alignment horizontal="right" vertical="center"/>
    </xf>
    <xf numFmtId="0" fontId="11" fillId="15" borderId="0" xfId="4" applyFont="1" applyFill="1" applyAlignment="1" applyProtection="1">
      <alignment horizontal="center" vertical="center"/>
    </xf>
    <xf numFmtId="0" fontId="11" fillId="0" borderId="0" xfId="4" quotePrefix="1" applyFont="1" applyAlignment="1" applyProtection="1">
      <alignment vertical="center"/>
    </xf>
    <xf numFmtId="180" fontId="3" fillId="15" borderId="0" xfId="4" applyNumberFormat="1" applyFont="1" applyFill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right" wrapText="1"/>
    </xf>
    <xf numFmtId="0" fontId="155" fillId="17" borderId="3" xfId="4" applyFont="1" applyFill="1" applyBorder="1" applyAlignment="1" applyProtection="1">
      <alignment horizontal="center" vertical="center"/>
    </xf>
    <xf numFmtId="0" fontId="174" fillId="25" borderId="5" xfId="4" applyFont="1" applyFill="1" applyBorder="1" applyAlignment="1" applyProtection="1">
      <alignment vertical="center"/>
    </xf>
    <xf numFmtId="0" fontId="174" fillId="25" borderId="6" xfId="4" applyFont="1" applyFill="1" applyBorder="1" applyAlignment="1" applyProtection="1">
      <alignment horizontal="center" vertical="center"/>
    </xf>
    <xf numFmtId="0" fontId="175" fillId="25" borderId="7" xfId="4" applyFont="1" applyFill="1" applyBorder="1" applyAlignment="1" applyProtection="1">
      <alignment horizontal="center" vertical="center" wrapText="1"/>
    </xf>
    <xf numFmtId="0" fontId="176" fillId="25" borderId="6" xfId="0" applyFont="1" applyFill="1" applyBorder="1" applyAlignment="1" applyProtection="1">
      <alignment horizontal="left" vertical="center"/>
    </xf>
    <xf numFmtId="0" fontId="177" fillId="25" borderId="6" xfId="4" applyFont="1" applyFill="1" applyBorder="1" applyAlignment="1" applyProtection="1">
      <alignment horizontal="center" vertical="center"/>
    </xf>
    <xf numFmtId="0" fontId="178" fillId="25" borderId="6" xfId="0" applyFont="1" applyFill="1" applyBorder="1" applyAlignment="1" applyProtection="1">
      <alignment horizontal="center" vertical="center"/>
    </xf>
    <xf numFmtId="0" fontId="174" fillId="25" borderId="7" xfId="4" applyFont="1" applyFill="1" applyBorder="1" applyAlignment="1" applyProtection="1">
      <alignment horizontal="center" vertical="center"/>
    </xf>
    <xf numFmtId="0" fontId="179" fillId="25" borderId="14" xfId="4" quotePrefix="1" applyFont="1" applyFill="1" applyBorder="1" applyAlignment="1" applyProtection="1">
      <alignment horizontal="center" vertical="center"/>
    </xf>
    <xf numFmtId="0" fontId="179" fillId="25" borderId="15" xfId="4" applyFont="1" applyFill="1" applyBorder="1" applyAlignment="1" applyProtection="1">
      <alignment horizontal="center" vertical="center"/>
    </xf>
    <xf numFmtId="0" fontId="180" fillId="0" borderId="82" xfId="12" applyFont="1" applyFill="1" applyBorder="1" applyAlignment="1" applyProtection="1">
      <alignment horizontal="center" vertical="center" wrapText="1"/>
    </xf>
    <xf numFmtId="1" fontId="175" fillId="26" borderId="14" xfId="4" applyNumberFormat="1" applyFont="1" applyFill="1" applyBorder="1" applyAlignment="1" applyProtection="1">
      <alignment horizontal="center" vertical="center" wrapText="1"/>
    </xf>
    <xf numFmtId="1" fontId="175" fillId="26" borderId="83" xfId="4" applyNumberFormat="1" applyFont="1" applyFill="1" applyBorder="1" applyAlignment="1" applyProtection="1">
      <alignment horizontal="center" vertical="center" wrapText="1"/>
    </xf>
    <xf numFmtId="1" fontId="175" fillId="26" borderId="13" xfId="4" applyNumberFormat="1" applyFont="1" applyFill="1" applyBorder="1" applyAlignment="1" applyProtection="1">
      <alignment horizontal="center" vertical="center" wrapText="1"/>
    </xf>
    <xf numFmtId="0" fontId="181" fillId="25" borderId="10" xfId="4" applyFont="1" applyFill="1" applyBorder="1" applyAlignment="1" applyProtection="1">
      <alignment horizontal="center" vertical="center" wrapText="1"/>
    </xf>
    <xf numFmtId="0" fontId="182" fillId="17" borderId="52" xfId="12" applyFont="1" applyFill="1" applyBorder="1" applyAlignment="1" applyProtection="1">
      <alignment horizontal="left" vertical="center"/>
    </xf>
    <xf numFmtId="1" fontId="3" fillId="17" borderId="4" xfId="4" applyNumberFormat="1" applyFont="1" applyFill="1" applyBorder="1" applyAlignment="1" applyProtection="1">
      <alignment horizontal="left" vertical="center" wrapText="1"/>
    </xf>
    <xf numFmtId="1" fontId="174" fillId="15" borderId="9" xfId="4" applyNumberFormat="1" applyFont="1" applyFill="1" applyBorder="1" applyAlignment="1" applyProtection="1">
      <alignment horizontal="left" vertical="center" wrapText="1"/>
    </xf>
    <xf numFmtId="3" fontId="58" fillId="15" borderId="52" xfId="4" quotePrefix="1" applyNumberFormat="1" applyFont="1" applyFill="1" applyBorder="1" applyAlignment="1">
      <alignment horizontal="center" vertical="center"/>
    </xf>
    <xf numFmtId="3" fontId="59" fillId="15" borderId="8" xfId="4" quotePrefix="1" applyNumberFormat="1" applyFont="1" applyFill="1" applyBorder="1" applyAlignment="1">
      <alignment horizontal="center" vertical="center"/>
    </xf>
    <xf numFmtId="3" fontId="59" fillId="15" borderId="3" xfId="4" quotePrefix="1" applyNumberFormat="1" applyFont="1" applyFill="1" applyBorder="1" applyAlignment="1" applyProtection="1">
      <alignment horizontal="center" vertical="center"/>
    </xf>
    <xf numFmtId="3" fontId="60" fillId="15" borderId="9" xfId="4" quotePrefix="1" applyNumberFormat="1" applyFont="1" applyFill="1" applyBorder="1" applyAlignment="1" applyProtection="1">
      <alignment horizontal="center" vertical="center"/>
    </xf>
    <xf numFmtId="3" fontId="29" fillId="15" borderId="52" xfId="4" quotePrefix="1" applyNumberFormat="1" applyFont="1" applyFill="1" applyBorder="1" applyAlignment="1" applyProtection="1">
      <alignment horizontal="center" vertical="center"/>
    </xf>
    <xf numFmtId="0" fontId="183" fillId="15" borderId="11" xfId="12" applyFont="1" applyFill="1" applyBorder="1" applyAlignment="1" applyProtection="1">
      <alignment horizontal="left" vertical="center"/>
    </xf>
    <xf numFmtId="1" fontId="3" fillId="15" borderId="12" xfId="4" applyNumberFormat="1" applyFont="1" applyFill="1" applyBorder="1" applyAlignment="1" applyProtection="1">
      <alignment horizontal="center" vertical="center"/>
    </xf>
    <xf numFmtId="0" fontId="8" fillId="15" borderId="12" xfId="12" applyFont="1" applyFill="1" applyBorder="1" applyAlignment="1" applyProtection="1">
      <alignment horizontal="left" vertical="center" wrapText="1"/>
    </xf>
    <xf numFmtId="3" fontId="3" fillId="15" borderId="17" xfId="4" applyNumberFormat="1" applyFont="1" applyFill="1" applyBorder="1" applyAlignment="1">
      <alignment horizontal="right" vertical="center"/>
    </xf>
    <xf numFmtId="3" fontId="3" fillId="15" borderId="0" xfId="4" applyNumberFormat="1" applyFont="1" applyFill="1" applyBorder="1" applyAlignment="1">
      <alignment horizontal="right" vertical="center"/>
    </xf>
    <xf numFmtId="181" fontId="184" fillId="26" borderId="31" xfId="12" quotePrefix="1" applyNumberFormat="1" applyFont="1" applyFill="1" applyBorder="1" applyAlignment="1" applyProtection="1">
      <alignment horizontal="right" vertical="center"/>
    </xf>
    <xf numFmtId="3" fontId="185" fillId="26" borderId="8" xfId="4" applyNumberFormat="1" applyFont="1" applyFill="1" applyBorder="1" applyAlignment="1" applyProtection="1">
      <alignment vertical="center"/>
    </xf>
    <xf numFmtId="3" fontId="185" fillId="26" borderId="3" xfId="4" applyNumberFormat="1" applyFont="1" applyFill="1" applyBorder="1" applyAlignment="1" applyProtection="1">
      <alignment vertical="center"/>
    </xf>
    <xf numFmtId="3" fontId="185" fillId="26" borderId="9" xfId="4" applyNumberFormat="1" applyFont="1" applyFill="1" applyBorder="1" applyAlignment="1" applyProtection="1">
      <alignment vertical="center"/>
    </xf>
    <xf numFmtId="0" fontId="3" fillId="15" borderId="23" xfId="12" quotePrefix="1" applyFont="1" applyFill="1" applyBorder="1" applyAlignment="1">
      <alignment horizontal="left" vertical="center" wrapText="1"/>
    </xf>
    <xf numFmtId="181" fontId="9" fillId="15" borderId="63" xfId="12" quotePrefix="1" applyNumberFormat="1" applyFont="1" applyFill="1" applyBorder="1" applyAlignment="1">
      <alignment horizontal="right" vertical="center"/>
    </xf>
    <xf numFmtId="0" fontId="3" fillId="15" borderId="64" xfId="12" applyFont="1" applyFill="1" applyBorder="1" applyAlignment="1">
      <alignment horizontal="left" vertical="center" wrapText="1"/>
    </xf>
    <xf numFmtId="3" fontId="12" fillId="15" borderId="66" xfId="4" applyNumberFormat="1" applyFont="1" applyFill="1" applyBorder="1" applyAlignment="1" applyProtection="1">
      <alignment horizontal="right" vertical="center"/>
      <protection locked="0"/>
    </xf>
    <xf numFmtId="3" fontId="12" fillId="15" borderId="63" xfId="4" applyNumberFormat="1" applyFont="1" applyFill="1" applyBorder="1" applyAlignment="1" applyProtection="1">
      <alignment horizontal="right" vertical="center"/>
      <protection locked="0"/>
    </xf>
    <xf numFmtId="188" fontId="160" fillId="21" borderId="67" xfId="4" applyNumberFormat="1" applyFont="1" applyFill="1" applyBorder="1" applyAlignment="1" applyProtection="1">
      <alignment horizontal="center" vertical="center"/>
    </xf>
    <xf numFmtId="181" fontId="9" fillId="15" borderId="58" xfId="12" quotePrefix="1" applyNumberFormat="1" applyFont="1" applyFill="1" applyBorder="1" applyAlignment="1">
      <alignment horizontal="right" vertical="center"/>
    </xf>
    <xf numFmtId="0" fontId="3" fillId="15" borderId="59" xfId="12" applyFont="1" applyFill="1" applyBorder="1" applyAlignment="1">
      <alignment horizontal="left" vertical="center" wrapText="1"/>
    </xf>
    <xf numFmtId="3" fontId="12" fillId="15" borderId="61" xfId="4" applyNumberFormat="1" applyFont="1" applyFill="1" applyBorder="1" applyAlignment="1" applyProtection="1">
      <alignment horizontal="right" vertical="center"/>
      <protection locked="0"/>
    </xf>
    <xf numFmtId="3" fontId="12" fillId="15" borderId="58" xfId="4" applyNumberFormat="1" applyFont="1" applyFill="1" applyBorder="1" applyAlignment="1" applyProtection="1">
      <alignment horizontal="right" vertical="center"/>
      <protection locked="0"/>
    </xf>
    <xf numFmtId="188" fontId="160" fillId="21" borderId="62" xfId="4" applyNumberFormat="1" applyFont="1" applyFill="1" applyBorder="1" applyAlignment="1" applyProtection="1">
      <alignment horizontal="center" vertical="center"/>
    </xf>
    <xf numFmtId="0" fontId="3" fillId="15" borderId="25" xfId="12" applyFont="1" applyFill="1" applyBorder="1" applyAlignment="1">
      <alignment horizontal="left" vertical="center" wrapText="1"/>
    </xf>
    <xf numFmtId="181" fontId="184" fillId="26" borderId="31" xfId="12" quotePrefix="1" applyNumberFormat="1" applyFont="1" applyFill="1" applyBorder="1" applyAlignment="1">
      <alignment horizontal="right" vertical="center"/>
    </xf>
    <xf numFmtId="3" fontId="185" fillId="26" borderId="8" xfId="4" applyNumberFormat="1" applyFont="1" applyFill="1" applyBorder="1" applyAlignment="1">
      <alignment vertical="center"/>
    </xf>
    <xf numFmtId="3" fontId="185" fillId="26" borderId="4" xfId="4" applyNumberFormat="1" applyFont="1" applyFill="1" applyBorder="1" applyAlignment="1">
      <alignment vertical="center"/>
    </xf>
    <xf numFmtId="181" fontId="9" fillId="15" borderId="84" xfId="12" quotePrefix="1" applyNumberFormat="1" applyFont="1" applyFill="1" applyBorder="1" applyAlignment="1">
      <alignment horizontal="right" vertical="center"/>
    </xf>
    <xf numFmtId="0" fontId="12" fillId="15" borderId="50" xfId="12" applyFont="1" applyFill="1" applyBorder="1" applyAlignment="1">
      <alignment horizontal="left" vertical="center" wrapText="1"/>
    </xf>
    <xf numFmtId="3" fontId="12" fillId="15" borderId="85" xfId="4" applyNumberFormat="1" applyFont="1" applyFill="1" applyBorder="1" applyAlignment="1" applyProtection="1">
      <alignment horizontal="right" vertical="center"/>
      <protection locked="0"/>
    </xf>
    <xf numFmtId="3" fontId="12" fillId="15" borderId="84" xfId="4" applyNumberFormat="1" applyFont="1" applyFill="1" applyBorder="1" applyAlignment="1" applyProtection="1">
      <alignment horizontal="right" vertical="center"/>
      <protection locked="0"/>
    </xf>
    <xf numFmtId="181" fontId="3" fillId="15" borderId="17" xfId="12" applyNumberFormat="1" applyFont="1" applyFill="1" applyBorder="1" applyAlignment="1">
      <alignment horizontal="right" vertical="center"/>
    </xf>
    <xf numFmtId="0" fontId="12" fillId="15" borderId="59" xfId="12" applyFont="1" applyFill="1" applyBorder="1" applyAlignment="1">
      <alignment horizontal="left" vertical="center" wrapText="1"/>
    </xf>
    <xf numFmtId="0" fontId="12" fillId="15" borderId="64" xfId="12" applyFont="1" applyFill="1" applyBorder="1" applyAlignment="1">
      <alignment horizontal="left" vertical="center" wrapText="1"/>
    </xf>
    <xf numFmtId="181" fontId="9" fillId="15" borderId="1" xfId="12" quotePrefix="1" applyNumberFormat="1" applyFont="1" applyFill="1" applyBorder="1" applyAlignment="1">
      <alignment horizontal="right" vertical="center"/>
    </xf>
    <xf numFmtId="0" fontId="12" fillId="15" borderId="0" xfId="12" applyFont="1" applyFill="1" applyBorder="1" applyAlignment="1">
      <alignment horizontal="left" vertical="center" wrapText="1"/>
    </xf>
    <xf numFmtId="3" fontId="12" fillId="15" borderId="14" xfId="4" applyNumberFormat="1" applyFont="1" applyFill="1" applyBorder="1" applyAlignment="1" applyProtection="1">
      <alignment horizontal="right" vertical="center"/>
      <protection locked="0"/>
    </xf>
    <xf numFmtId="3" fontId="12" fillId="15" borderId="15" xfId="4" applyNumberFormat="1" applyFont="1" applyFill="1" applyBorder="1" applyAlignment="1" applyProtection="1">
      <alignment horizontal="right" vertical="center"/>
      <protection locked="0"/>
    </xf>
    <xf numFmtId="188" fontId="160" fillId="21" borderId="13" xfId="4" applyNumberFormat="1" applyFont="1" applyFill="1" applyBorder="1" applyAlignment="1" applyProtection="1">
      <alignment horizontal="center" vertical="center"/>
    </xf>
    <xf numFmtId="3" fontId="185" fillId="26" borderId="3" xfId="4" applyNumberFormat="1" applyFont="1" applyFill="1" applyBorder="1" applyAlignment="1">
      <alignment vertical="center"/>
    </xf>
    <xf numFmtId="0" fontId="12" fillId="15" borderId="32" xfId="12" applyFont="1" applyFill="1" applyBorder="1" applyAlignment="1">
      <alignment horizontal="left" vertical="center" wrapText="1"/>
    </xf>
    <xf numFmtId="0" fontId="3" fillId="15" borderId="39" xfId="12" applyFont="1" applyFill="1" applyBorder="1" applyAlignment="1">
      <alignment vertical="center" wrapText="1"/>
    </xf>
    <xf numFmtId="0" fontId="3" fillId="15" borderId="17" xfId="12" applyFont="1" applyFill="1" applyBorder="1" applyAlignment="1">
      <alignment vertical="center"/>
    </xf>
    <xf numFmtId="0" fontId="3" fillId="15" borderId="19" xfId="12" quotePrefix="1" applyFont="1" applyFill="1" applyBorder="1" applyAlignment="1">
      <alignment horizontal="left" vertical="center" wrapText="1"/>
    </xf>
    <xf numFmtId="0" fontId="3" fillId="15" borderId="32" xfId="12" quotePrefix="1" applyFont="1" applyFill="1" applyBorder="1" applyAlignment="1">
      <alignment vertical="center" wrapText="1"/>
    </xf>
    <xf numFmtId="181" fontId="9" fillId="15" borderId="18" xfId="12" quotePrefix="1" applyNumberFormat="1" applyFont="1" applyFill="1" applyBorder="1" applyAlignment="1">
      <alignment horizontal="right"/>
    </xf>
    <xf numFmtId="0" fontId="3" fillId="15" borderId="19" xfId="12" quotePrefix="1" applyFont="1" applyFill="1" applyBorder="1" applyAlignment="1">
      <alignment horizontal="left"/>
    </xf>
    <xf numFmtId="181" fontId="9" fillId="15" borderId="34" xfId="12" quotePrefix="1" applyNumberFormat="1" applyFont="1" applyFill="1" applyBorder="1" applyAlignment="1">
      <alignment horizontal="right"/>
    </xf>
    <xf numFmtId="0" fontId="3" fillId="15" borderId="32" xfId="12" quotePrefix="1" applyFont="1" applyFill="1" applyBorder="1"/>
    <xf numFmtId="3" fontId="185" fillId="26" borderId="8" xfId="4" applyNumberFormat="1" applyFont="1" applyFill="1" applyBorder="1" applyAlignment="1" applyProtection="1">
      <alignment vertical="center"/>
      <protection locked="0"/>
    </xf>
    <xf numFmtId="3" fontId="185" fillId="26" borderId="3" xfId="4" applyNumberFormat="1" applyFont="1" applyFill="1" applyBorder="1" applyAlignment="1" applyProtection="1">
      <alignment vertical="center"/>
      <protection locked="0"/>
    </xf>
    <xf numFmtId="181" fontId="9" fillId="15" borderId="18" xfId="12" applyNumberFormat="1" applyFont="1" applyFill="1" applyBorder="1" applyAlignment="1">
      <alignment horizontal="right" vertical="center"/>
    </xf>
    <xf numFmtId="188" fontId="160" fillId="21" borderId="20" xfId="4" applyNumberFormat="1" applyFont="1" applyFill="1" applyBorder="1" applyAlignment="1" applyProtection="1">
      <alignment horizontal="center" vertical="center"/>
    </xf>
    <xf numFmtId="188" fontId="160" fillId="21" borderId="18" xfId="4" applyNumberFormat="1" applyFont="1" applyFill="1" applyBorder="1" applyAlignment="1" applyProtection="1">
      <alignment horizontal="center" vertical="center"/>
    </xf>
    <xf numFmtId="188" fontId="160" fillId="21" borderId="24" xfId="4" applyNumberFormat="1" applyFont="1" applyFill="1" applyBorder="1" applyAlignment="1" applyProtection="1">
      <alignment horizontal="center" vertical="center"/>
    </xf>
    <xf numFmtId="188" fontId="160" fillId="21" borderId="22" xfId="4" applyNumberFormat="1" applyFont="1" applyFill="1" applyBorder="1" applyAlignment="1" applyProtection="1">
      <alignment horizontal="center" vertical="center"/>
    </xf>
    <xf numFmtId="188" fontId="160" fillId="21" borderId="33" xfId="4" applyNumberFormat="1" applyFont="1" applyFill="1" applyBorder="1" applyAlignment="1" applyProtection="1">
      <alignment horizontal="center" vertical="center"/>
    </xf>
    <xf numFmtId="188" fontId="160" fillId="21" borderId="34" xfId="4" applyNumberFormat="1" applyFont="1" applyFill="1" applyBorder="1" applyAlignment="1" applyProtection="1">
      <alignment horizontal="center" vertical="center"/>
    </xf>
    <xf numFmtId="0" fontId="186" fillId="25" borderId="40" xfId="12" quotePrefix="1" applyFont="1" applyFill="1" applyBorder="1" applyAlignment="1">
      <alignment horizontal="right" vertical="center"/>
    </xf>
    <xf numFmtId="0" fontId="179" fillId="25" borderId="41" xfId="12" applyFont="1" applyFill="1" applyBorder="1" applyAlignment="1">
      <alignment horizontal="right" vertical="center"/>
    </xf>
    <xf numFmtId="0" fontId="175" fillId="25" borderId="42" xfId="12" applyFont="1" applyFill="1" applyBorder="1" applyAlignment="1">
      <alignment horizontal="center" vertical="center" wrapText="1"/>
    </xf>
    <xf numFmtId="3" fontId="185" fillId="25" borderId="40" xfId="4" applyNumberFormat="1" applyFont="1" applyFill="1" applyBorder="1" applyAlignment="1">
      <alignment vertical="center"/>
    </xf>
    <xf numFmtId="3" fontId="185" fillId="25" borderId="41" xfId="4" applyNumberFormat="1" applyFont="1" applyFill="1" applyBorder="1" applyAlignment="1">
      <alignment vertical="center"/>
    </xf>
    <xf numFmtId="0" fontId="182" fillId="17" borderId="73" xfId="12" applyFont="1" applyFill="1" applyBorder="1" applyAlignment="1">
      <alignment horizontal="left" vertical="center"/>
    </xf>
    <xf numFmtId="1" fontId="3" fillId="17" borderId="86" xfId="4" applyNumberFormat="1" applyFont="1" applyFill="1" applyBorder="1" applyAlignment="1">
      <alignment horizontal="left" vertical="center" wrapText="1"/>
    </xf>
    <xf numFmtId="1" fontId="174" fillId="15" borderId="87" xfId="4" applyNumberFormat="1" applyFont="1" applyFill="1" applyBorder="1" applyAlignment="1">
      <alignment horizontal="left" vertical="center" wrapText="1"/>
    </xf>
    <xf numFmtId="3" fontId="12" fillId="15" borderId="0" xfId="4" applyNumberFormat="1" applyFont="1" applyFill="1" applyBorder="1" applyAlignment="1">
      <alignment vertical="center"/>
    </xf>
    <xf numFmtId="3" fontId="12" fillId="15" borderId="2" xfId="4" applyNumberFormat="1" applyFont="1" applyFill="1" applyBorder="1" applyAlignment="1" applyProtection="1">
      <alignment vertical="center"/>
    </xf>
    <xf numFmtId="3" fontId="12" fillId="15" borderId="0" xfId="4" applyNumberFormat="1" applyFont="1" applyFill="1" applyBorder="1" applyAlignment="1" applyProtection="1">
      <alignment vertical="center"/>
    </xf>
    <xf numFmtId="181" fontId="6" fillId="15" borderId="31" xfId="12" quotePrefix="1" applyNumberFormat="1" applyFont="1" applyFill="1" applyBorder="1" applyAlignment="1">
      <alignment horizontal="right" vertical="center"/>
    </xf>
    <xf numFmtId="1" fontId="3" fillId="15" borderId="16" xfId="4" applyNumberFormat="1" applyFont="1" applyFill="1" applyBorder="1" applyAlignment="1">
      <alignment horizontal="left" vertical="center" wrapText="1"/>
    </xf>
    <xf numFmtId="0" fontId="8" fillId="15" borderId="16" xfId="12" applyFont="1" applyFill="1" applyBorder="1" applyAlignment="1">
      <alignment horizontal="left" vertical="center" wrapText="1"/>
    </xf>
    <xf numFmtId="3" fontId="12" fillId="15" borderId="16" xfId="4" applyNumberFormat="1" applyFont="1" applyFill="1" applyBorder="1" applyAlignment="1">
      <alignment vertical="center"/>
    </xf>
    <xf numFmtId="3" fontId="12" fillId="15" borderId="88" xfId="4" applyNumberFormat="1" applyFont="1" applyFill="1" applyBorder="1" applyAlignment="1" applyProtection="1">
      <alignment vertical="center"/>
    </xf>
    <xf numFmtId="3" fontId="12" fillId="15" borderId="16" xfId="4" applyNumberFormat="1" applyFont="1" applyFill="1" applyBorder="1" applyAlignment="1" applyProtection="1">
      <alignment vertical="center"/>
    </xf>
    <xf numFmtId="0" fontId="186" fillId="25" borderId="40" xfId="12" quotePrefix="1" applyFont="1" applyFill="1" applyBorder="1" applyAlignment="1" applyProtection="1">
      <alignment horizontal="right" vertical="center"/>
    </xf>
    <xf numFmtId="0" fontId="179" fillId="25" borderId="41" xfId="12" applyFont="1" applyFill="1" applyBorder="1" applyAlignment="1" applyProtection="1">
      <alignment horizontal="right" vertical="center"/>
    </xf>
    <xf numFmtId="0" fontId="175" fillId="25" borderId="42" xfId="12" applyFont="1" applyFill="1" applyBorder="1" applyAlignment="1" applyProtection="1">
      <alignment horizontal="center" vertical="center" wrapText="1"/>
    </xf>
    <xf numFmtId="3" fontId="175" fillId="25" borderId="80" xfId="4" applyNumberFormat="1" applyFont="1" applyFill="1" applyBorder="1" applyAlignment="1" applyProtection="1">
      <alignment vertical="center"/>
    </xf>
    <xf numFmtId="3" fontId="185" fillId="25" borderId="40" xfId="4" applyNumberFormat="1" applyFont="1" applyFill="1" applyBorder="1" applyAlignment="1" applyProtection="1">
      <alignment vertical="center"/>
    </xf>
    <xf numFmtId="3" fontId="185" fillId="25" borderId="41" xfId="4" applyNumberFormat="1" applyFont="1" applyFill="1" applyBorder="1" applyAlignment="1" applyProtection="1">
      <alignment vertical="center"/>
    </xf>
    <xf numFmtId="3" fontId="185" fillId="25" borderId="42" xfId="4" applyNumberFormat="1" applyFont="1" applyFill="1" applyBorder="1" applyAlignment="1" applyProtection="1">
      <alignment vertical="center"/>
    </xf>
    <xf numFmtId="0" fontId="3" fillId="25" borderId="0" xfId="4" applyFont="1" applyFill="1" applyAlignment="1" applyProtection="1">
      <alignment vertical="center"/>
    </xf>
    <xf numFmtId="0" fontId="3" fillId="25" borderId="0" xfId="4" applyFont="1" applyFill="1" applyAlignment="1" applyProtection="1">
      <alignment vertical="center" wrapText="1"/>
    </xf>
    <xf numFmtId="0" fontId="3" fillId="27" borderId="0" xfId="4" applyFont="1" applyFill="1" applyAlignment="1">
      <alignment vertical="center"/>
    </xf>
    <xf numFmtId="0" fontId="11" fillId="15" borderId="0" xfId="0" applyFont="1" applyFill="1" applyBorder="1" applyAlignment="1" applyProtection="1">
      <alignment horizontal="right" wrapText="1"/>
    </xf>
    <xf numFmtId="0" fontId="3" fillId="15" borderId="0" xfId="4" quotePrefix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0" fontId="58" fillId="28" borderId="6" xfId="0" applyFont="1" applyFill="1" applyBorder="1" applyAlignment="1" applyProtection="1">
      <alignment horizontal="left" vertical="center"/>
    </xf>
    <xf numFmtId="0" fontId="177" fillId="28" borderId="6" xfId="4" applyFont="1" applyFill="1" applyBorder="1" applyAlignment="1" applyProtection="1">
      <alignment horizontal="center" vertical="center"/>
    </xf>
    <xf numFmtId="0" fontId="178" fillId="28" borderId="6" xfId="0" applyFont="1" applyFill="1" applyBorder="1" applyAlignment="1" applyProtection="1">
      <alignment horizontal="center" vertical="center"/>
    </xf>
    <xf numFmtId="0" fontId="174" fillId="28" borderId="7" xfId="4" applyFont="1" applyFill="1" applyBorder="1" applyAlignment="1" applyProtection="1">
      <alignment horizontal="center" vertical="center"/>
    </xf>
    <xf numFmtId="0" fontId="3" fillId="15" borderId="0" xfId="4" quotePrefix="1" applyFont="1" applyFill="1" applyBorder="1" applyAlignment="1" applyProtection="1">
      <alignment horizontal="center" vertical="center" wrapText="1"/>
    </xf>
    <xf numFmtId="0" fontId="11" fillId="28" borderId="89" xfId="4" quotePrefix="1" applyFont="1" applyFill="1" applyBorder="1" applyAlignment="1" applyProtection="1">
      <alignment horizontal="center" vertical="center" wrapText="1"/>
    </xf>
    <xf numFmtId="1" fontId="11" fillId="15" borderId="14" xfId="4" applyNumberFormat="1" applyFont="1" applyFill="1" applyBorder="1" applyAlignment="1" applyProtection="1">
      <alignment horizontal="center" vertical="center" wrapText="1"/>
    </xf>
    <xf numFmtId="1" fontId="11" fillId="15" borderId="83" xfId="4" applyNumberFormat="1" applyFont="1" applyFill="1" applyBorder="1" applyAlignment="1" applyProtection="1">
      <alignment horizontal="center" vertical="center" wrapText="1"/>
    </xf>
    <xf numFmtId="1" fontId="11" fillId="15" borderId="13" xfId="4" applyNumberFormat="1" applyFont="1" applyFill="1" applyBorder="1" applyAlignment="1" applyProtection="1">
      <alignment horizontal="center" vertical="center" wrapText="1"/>
    </xf>
    <xf numFmtId="0" fontId="65" fillId="28" borderId="10" xfId="4" applyFont="1" applyFill="1" applyBorder="1" applyAlignment="1" applyProtection="1">
      <alignment horizontal="center" vertical="center" wrapText="1"/>
    </xf>
    <xf numFmtId="0" fontId="3" fillId="15" borderId="0" xfId="4" quotePrefix="1" applyFont="1" applyFill="1" applyBorder="1" applyAlignment="1" applyProtection="1">
      <alignment horizontal="left" vertical="center"/>
    </xf>
    <xf numFmtId="0" fontId="3" fillId="15" borderId="0" xfId="4" applyFont="1" applyFill="1" applyBorder="1" applyAlignment="1" applyProtection="1">
      <alignment horizontal="center" vertical="center"/>
    </xf>
    <xf numFmtId="0" fontId="3" fillId="15" borderId="73" xfId="4" quotePrefix="1" applyFont="1" applyFill="1" applyBorder="1" applyAlignment="1" applyProtection="1">
      <alignment horizontal="left" vertical="center" wrapText="1"/>
    </xf>
    <xf numFmtId="3" fontId="58" fillId="15" borderId="90" xfId="4" quotePrefix="1" applyNumberFormat="1" applyFont="1" applyFill="1" applyBorder="1" applyAlignment="1">
      <alignment horizontal="center" vertical="center"/>
    </xf>
    <xf numFmtId="3" fontId="59" fillId="15" borderId="85" xfId="4" quotePrefix="1" applyNumberFormat="1" applyFont="1" applyFill="1" applyBorder="1" applyAlignment="1">
      <alignment horizontal="center" vertical="center"/>
    </xf>
    <xf numFmtId="3" fontId="59" fillId="15" borderId="84" xfId="4" quotePrefix="1" applyNumberFormat="1" applyFont="1" applyFill="1" applyBorder="1" applyAlignment="1" applyProtection="1">
      <alignment horizontal="center" vertical="center"/>
    </xf>
    <xf numFmtId="3" fontId="60" fillId="15" borderId="91" xfId="4" quotePrefix="1" applyNumberFormat="1" applyFont="1" applyFill="1" applyBorder="1" applyAlignment="1" applyProtection="1">
      <alignment horizontal="center" vertical="center"/>
    </xf>
    <xf numFmtId="3" fontId="44" fillId="15" borderId="85" xfId="4" quotePrefix="1" applyNumberFormat="1" applyFont="1" applyFill="1" applyBorder="1" applyAlignment="1" applyProtection="1">
      <alignment horizontal="center" vertical="center"/>
    </xf>
    <xf numFmtId="3" fontId="44" fillId="15" borderId="84" xfId="4" quotePrefix="1" applyNumberFormat="1" applyFont="1" applyFill="1" applyBorder="1" applyAlignment="1" applyProtection="1">
      <alignment horizontal="center" vertical="center"/>
    </xf>
    <xf numFmtId="3" fontId="44" fillId="15" borderId="91" xfId="4" quotePrefix="1" applyNumberFormat="1" applyFont="1" applyFill="1" applyBorder="1" applyAlignment="1" applyProtection="1">
      <alignment horizontal="center" vertical="center"/>
    </xf>
    <xf numFmtId="3" fontId="29" fillId="15" borderId="90" xfId="4" quotePrefix="1" applyNumberFormat="1" applyFont="1" applyFill="1" applyBorder="1" applyAlignment="1" applyProtection="1">
      <alignment horizontal="center" vertical="center"/>
    </xf>
    <xf numFmtId="178" fontId="3" fillId="15" borderId="0" xfId="4" quotePrefix="1" applyNumberFormat="1" applyFont="1" applyFill="1" applyBorder="1" applyAlignment="1" applyProtection="1">
      <alignment horizontal="center" vertical="center"/>
    </xf>
    <xf numFmtId="178" fontId="11" fillId="28" borderId="92" xfId="4" quotePrefix="1" applyNumberFormat="1" applyFont="1" applyFill="1" applyBorder="1" applyAlignment="1" applyProtection="1">
      <alignment horizontal="center" vertical="center" wrapText="1"/>
    </xf>
    <xf numFmtId="189" fontId="11" fillId="28" borderId="92" xfId="4" applyNumberFormat="1" applyFont="1" applyFill="1" applyBorder="1" applyAlignment="1" applyProtection="1">
      <alignment horizontal="right" vertical="center"/>
    </xf>
    <xf numFmtId="3" fontId="3" fillId="19" borderId="86" xfId="4" applyNumberFormat="1" applyFont="1" applyFill="1" applyBorder="1" applyAlignment="1">
      <alignment horizontal="right" vertical="center"/>
    </xf>
    <xf numFmtId="3" fontId="3" fillId="19" borderId="93" xfId="4" applyNumberFormat="1" applyFont="1" applyFill="1" applyBorder="1" applyAlignment="1">
      <alignment horizontal="right" vertical="center"/>
    </xf>
    <xf numFmtId="3" fontId="3" fillId="19" borderId="87" xfId="4" applyNumberFormat="1" applyFont="1" applyFill="1" applyBorder="1" applyAlignment="1">
      <alignment horizontal="right" vertical="center"/>
    </xf>
    <xf numFmtId="189" fontId="6" fillId="28" borderId="92" xfId="4" applyNumberFormat="1" applyFont="1" applyFill="1" applyBorder="1" applyAlignment="1" applyProtection="1">
      <alignment horizontal="right" vertical="center"/>
    </xf>
    <xf numFmtId="178" fontId="3" fillId="15" borderId="0" xfId="4" applyNumberFormat="1" applyFont="1" applyFill="1" applyBorder="1" applyAlignment="1" applyProtection="1">
      <alignment vertical="center"/>
    </xf>
    <xf numFmtId="178" fontId="11" fillId="28" borderId="80" xfId="4" quotePrefix="1" applyNumberFormat="1" applyFont="1" applyFill="1" applyBorder="1" applyAlignment="1" applyProtection="1">
      <alignment horizontal="center" vertical="center" wrapText="1"/>
    </xf>
    <xf numFmtId="189" fontId="11" fillId="28" borderId="80" xfId="4" applyNumberFormat="1" applyFont="1" applyFill="1" applyBorder="1" applyAlignment="1" applyProtection="1">
      <alignment horizontal="right" vertical="center"/>
    </xf>
    <xf numFmtId="189" fontId="3" fillId="19" borderId="40" xfId="4" applyNumberFormat="1" applyFont="1" applyFill="1" applyBorder="1" applyAlignment="1" applyProtection="1">
      <alignment horizontal="right" vertical="center"/>
    </xf>
    <xf numFmtId="189" fontId="3" fillId="19" borderId="41" xfId="4" applyNumberFormat="1" applyFont="1" applyFill="1" applyBorder="1" applyAlignment="1" applyProtection="1">
      <alignment horizontal="right" vertical="center"/>
    </xf>
    <xf numFmtId="189" fontId="3" fillId="19" borderId="42" xfId="4" applyNumberFormat="1" applyFont="1" applyFill="1" applyBorder="1" applyAlignment="1" applyProtection="1">
      <alignment horizontal="right" vertical="center"/>
    </xf>
    <xf numFmtId="189" fontId="6" fillId="28" borderId="80" xfId="4" applyNumberFormat="1" applyFont="1" applyFill="1" applyBorder="1" applyAlignment="1" applyProtection="1">
      <alignment horizontal="right" vertical="center"/>
    </xf>
    <xf numFmtId="0" fontId="187" fillId="15" borderId="94" xfId="8" applyFont="1" applyFill="1" applyBorder="1" applyProtection="1"/>
    <xf numFmtId="190" fontId="187" fillId="15" borderId="0" xfId="8" applyNumberFormat="1" applyFont="1" applyFill="1" applyBorder="1" applyProtection="1"/>
    <xf numFmtId="0" fontId="3" fillId="27" borderId="0" xfId="4" applyFont="1" applyFill="1" applyAlignment="1" applyProtection="1">
      <alignment vertical="center"/>
    </xf>
    <xf numFmtId="0" fontId="3" fillId="27" borderId="0" xfId="4" applyFont="1" applyFill="1" applyAlignment="1" applyProtection="1">
      <alignment vertical="center" wrapText="1"/>
    </xf>
    <xf numFmtId="0" fontId="188" fillId="29" borderId="95" xfId="4" quotePrefix="1" applyFont="1" applyFill="1" applyBorder="1" applyAlignment="1" applyProtection="1">
      <alignment vertical="center"/>
    </xf>
    <xf numFmtId="0" fontId="189" fillId="29" borderId="96" xfId="4" applyFont="1" applyFill="1" applyBorder="1" applyAlignment="1" applyProtection="1">
      <alignment horizontal="center" vertical="center"/>
    </xf>
    <xf numFmtId="0" fontId="188" fillId="29" borderId="97" xfId="4" quotePrefix="1" applyFont="1" applyFill="1" applyBorder="1" applyAlignment="1" applyProtection="1">
      <alignment horizontal="center" vertical="center" wrapText="1"/>
    </xf>
    <xf numFmtId="0" fontId="190" fillId="29" borderId="5" xfId="4" applyFont="1" applyFill="1" applyBorder="1" applyAlignment="1" applyProtection="1">
      <alignment horizontal="left" vertical="center"/>
    </xf>
    <xf numFmtId="0" fontId="191" fillId="29" borderId="6" xfId="0" applyFont="1" applyFill="1" applyBorder="1" applyAlignment="1" applyProtection="1">
      <alignment horizontal="center" vertical="center"/>
    </xf>
    <xf numFmtId="0" fontId="189" fillId="29" borderId="7" xfId="4" applyFont="1" applyFill="1" applyBorder="1" applyAlignment="1" applyProtection="1">
      <alignment horizontal="center" vertical="center"/>
    </xf>
    <xf numFmtId="0" fontId="192" fillId="29" borderId="8" xfId="4" quotePrefix="1" applyFont="1" applyFill="1" applyBorder="1" applyAlignment="1" applyProtection="1">
      <alignment horizontal="center" vertical="center"/>
    </xf>
    <xf numFmtId="0" fontId="192" fillId="29" borderId="3" xfId="4" applyFont="1" applyFill="1" applyBorder="1" applyAlignment="1" applyProtection="1">
      <alignment horizontal="center" vertical="center"/>
    </xf>
    <xf numFmtId="0" fontId="6" fillId="15" borderId="88" xfId="12" applyFont="1" applyFill="1" applyBorder="1" applyAlignment="1" applyProtection="1">
      <alignment horizontal="center" vertical="center" wrapText="1"/>
    </xf>
    <xf numFmtId="1" fontId="188" fillId="15" borderId="14" xfId="4" applyNumberFormat="1" applyFont="1" applyFill="1" applyBorder="1" applyAlignment="1" applyProtection="1">
      <alignment horizontal="center" vertical="center" wrapText="1"/>
    </xf>
    <xf numFmtId="1" fontId="188" fillId="15" borderId="83" xfId="4" applyNumberFormat="1" applyFont="1" applyFill="1" applyBorder="1" applyAlignment="1" applyProtection="1">
      <alignment horizontal="center" vertical="center" wrapText="1"/>
    </xf>
    <xf numFmtId="1" fontId="188" fillId="15" borderId="13" xfId="4" applyNumberFormat="1" applyFont="1" applyFill="1" applyBorder="1" applyAlignment="1" applyProtection="1">
      <alignment horizontal="center" vertical="center" wrapText="1"/>
    </xf>
    <xf numFmtId="0" fontId="193" fillId="29" borderId="10" xfId="4" applyFont="1" applyFill="1" applyBorder="1" applyAlignment="1" applyProtection="1">
      <alignment horizontal="center" vertical="center" wrapText="1"/>
    </xf>
    <xf numFmtId="0" fontId="3" fillId="15" borderId="31" xfId="4" applyFont="1" applyFill="1" applyBorder="1" applyAlignment="1" applyProtection="1">
      <alignment horizontal="left" vertical="center"/>
    </xf>
    <xf numFmtId="0" fontId="3" fillId="15" borderId="4" xfId="4" applyFont="1" applyFill="1" applyBorder="1" applyAlignment="1" applyProtection="1">
      <alignment horizontal="left" vertical="center"/>
    </xf>
    <xf numFmtId="0" fontId="189" fillId="15" borderId="0" xfId="4" applyFont="1" applyFill="1" applyBorder="1" applyAlignment="1" applyProtection="1">
      <alignment horizontal="left" vertical="center" wrapText="1"/>
    </xf>
    <xf numFmtId="181" fontId="194" fillId="30" borderId="31" xfId="12" quotePrefix="1" applyNumberFormat="1" applyFont="1" applyFill="1" applyBorder="1" applyAlignment="1">
      <alignment horizontal="right" vertical="center"/>
    </xf>
    <xf numFmtId="3" fontId="188" fillId="30" borderId="52" xfId="4" applyNumberFormat="1" applyFont="1" applyFill="1" applyBorder="1" applyAlignment="1" applyProtection="1">
      <alignment vertical="center"/>
    </xf>
    <xf numFmtId="3" fontId="195" fillId="30" borderId="8" xfId="4" applyNumberFormat="1" applyFont="1" applyFill="1" applyBorder="1" applyAlignment="1">
      <alignment vertical="center"/>
    </xf>
    <xf numFmtId="3" fontId="195" fillId="30" borderId="3" xfId="4" applyNumberFormat="1" applyFont="1" applyFill="1" applyBorder="1" applyAlignment="1" applyProtection="1">
      <alignment vertical="center"/>
    </xf>
    <xf numFmtId="3" fontId="195" fillId="30" borderId="9" xfId="4" applyNumberFormat="1" applyFont="1" applyFill="1" applyBorder="1" applyAlignment="1" applyProtection="1">
      <alignment vertical="center"/>
    </xf>
    <xf numFmtId="178" fontId="3" fillId="15" borderId="17" xfId="12" applyNumberFormat="1" applyFont="1" applyFill="1" applyBorder="1" applyAlignment="1">
      <alignment horizontal="right" vertical="center"/>
    </xf>
    <xf numFmtId="0" fontId="3" fillId="15" borderId="19" xfId="12" applyFont="1" applyFill="1" applyBorder="1" applyAlignment="1">
      <alignment vertical="center" wrapText="1"/>
    </xf>
    <xf numFmtId="188" fontId="160" fillId="31" borderId="21" xfId="4" applyNumberFormat="1" applyFont="1" applyFill="1" applyBorder="1" applyAlignment="1" applyProtection="1">
      <alignment horizontal="center" vertical="center"/>
    </xf>
    <xf numFmtId="188" fontId="160" fillId="31" borderId="25" xfId="4" applyNumberFormat="1" applyFont="1" applyFill="1" applyBorder="1" applyAlignment="1" applyProtection="1">
      <alignment horizontal="center" vertical="center"/>
    </xf>
    <xf numFmtId="188" fontId="160" fillId="31" borderId="35" xfId="4" applyNumberFormat="1" applyFont="1" applyFill="1" applyBorder="1" applyAlignment="1" applyProtection="1">
      <alignment horizontal="center" vertical="center"/>
    </xf>
    <xf numFmtId="3" fontId="195" fillId="30" borderId="8" xfId="4" applyNumberFormat="1" applyFont="1" applyFill="1" applyBorder="1" applyAlignment="1" applyProtection="1">
      <alignment vertical="center"/>
    </xf>
    <xf numFmtId="0" fontId="8" fillId="15" borderId="19" xfId="12" applyFont="1" applyFill="1" applyBorder="1" applyAlignment="1">
      <alignment vertical="center" wrapText="1"/>
    </xf>
    <xf numFmtId="181" fontId="9" fillId="15" borderId="98" xfId="12" quotePrefix="1" applyNumberFormat="1" applyFont="1" applyFill="1" applyBorder="1" applyAlignment="1">
      <alignment horizontal="right" vertical="center"/>
    </xf>
    <xf numFmtId="0" fontId="8" fillId="15" borderId="99" xfId="12" applyFont="1" applyFill="1" applyBorder="1" applyAlignment="1">
      <alignment vertical="center" wrapText="1"/>
    </xf>
    <xf numFmtId="3" fontId="12" fillId="15" borderId="98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vertical="center" wrapText="1"/>
    </xf>
    <xf numFmtId="3" fontId="195" fillId="30" borderId="100" xfId="4" applyNumberFormat="1" applyFont="1" applyFill="1" applyBorder="1" applyAlignment="1" applyProtection="1">
      <alignment vertical="center"/>
    </xf>
    <xf numFmtId="0" fontId="8" fillId="15" borderId="99" xfId="4" applyFont="1" applyFill="1" applyBorder="1" applyAlignment="1">
      <alignment vertical="center" wrapText="1"/>
    </xf>
    <xf numFmtId="3" fontId="12" fillId="15" borderId="101" xfId="4" applyNumberFormat="1" applyFont="1" applyFill="1" applyBorder="1" applyAlignment="1" applyProtection="1">
      <alignment horizontal="right" vertical="center"/>
      <protection locked="0"/>
    </xf>
    <xf numFmtId="0" fontId="8" fillId="15" borderId="38" xfId="4" applyFont="1" applyFill="1" applyBorder="1" applyAlignment="1">
      <alignment vertical="center" wrapText="1"/>
    </xf>
    <xf numFmtId="188" fontId="160" fillId="31" borderId="67" xfId="4" applyNumberFormat="1" applyFont="1" applyFill="1" applyBorder="1" applyAlignment="1" applyProtection="1">
      <alignment horizontal="center" vertical="center"/>
    </xf>
    <xf numFmtId="181" fontId="9" fillId="15" borderId="68" xfId="12" quotePrefix="1" applyNumberFormat="1" applyFont="1" applyFill="1" applyBorder="1" applyAlignment="1">
      <alignment horizontal="right" vertical="center"/>
    </xf>
    <xf numFmtId="0" fontId="8" fillId="15" borderId="69" xfId="4" applyFont="1" applyFill="1" applyBorder="1" applyAlignment="1">
      <alignment vertical="center" wrapText="1"/>
    </xf>
    <xf numFmtId="3" fontId="12" fillId="15" borderId="71" xfId="4" applyNumberFormat="1" applyFont="1" applyFill="1" applyBorder="1" applyAlignment="1" applyProtection="1">
      <alignment horizontal="right" vertical="center"/>
      <protection locked="0"/>
    </xf>
    <xf numFmtId="3" fontId="12" fillId="15" borderId="68" xfId="4" applyNumberFormat="1" applyFont="1" applyFill="1" applyBorder="1" applyAlignment="1" applyProtection="1">
      <alignment horizontal="right" vertical="center"/>
      <protection locked="0"/>
    </xf>
    <xf numFmtId="188" fontId="160" fillId="31" borderId="72" xfId="4" applyNumberFormat="1" applyFont="1" applyFill="1" applyBorder="1" applyAlignment="1" applyProtection="1">
      <alignment horizontal="center" vertical="center"/>
    </xf>
    <xf numFmtId="0" fontId="8" fillId="15" borderId="99" xfId="12" applyFont="1" applyFill="1" applyBorder="1" applyAlignment="1">
      <alignment horizontal="left" vertical="center" wrapText="1"/>
    </xf>
    <xf numFmtId="0" fontId="8" fillId="15" borderId="23" xfId="12" applyFont="1" applyFill="1" applyBorder="1" applyAlignment="1">
      <alignment horizontal="left" vertical="center" wrapText="1"/>
    </xf>
    <xf numFmtId="3" fontId="188" fillId="30" borderId="52" xfId="4" applyNumberFormat="1" applyFont="1" applyFill="1" applyBorder="1" applyAlignment="1" applyProtection="1">
      <alignment horizontal="right" vertical="center"/>
    </xf>
    <xf numFmtId="3" fontId="195" fillId="30" borderId="8" xfId="4" applyNumberFormat="1" applyFont="1" applyFill="1" applyBorder="1" applyAlignment="1" applyProtection="1">
      <alignment horizontal="right" vertical="center"/>
    </xf>
    <xf numFmtId="3" fontId="195" fillId="30" borderId="3" xfId="4" applyNumberFormat="1" applyFont="1" applyFill="1" applyBorder="1" applyAlignment="1" applyProtection="1">
      <alignment horizontal="right" vertical="center"/>
    </xf>
    <xf numFmtId="181" fontId="21" fillId="15" borderId="98" xfId="12" quotePrefix="1" applyNumberFormat="1" applyFont="1" applyFill="1" applyBorder="1" applyAlignment="1">
      <alignment horizontal="right"/>
    </xf>
    <xf numFmtId="0" fontId="22" fillId="15" borderId="99" xfId="12" applyFont="1" applyFill="1" applyBorder="1"/>
    <xf numFmtId="181" fontId="21" fillId="15" borderId="27" xfId="12" quotePrefix="1" applyNumberFormat="1" applyFont="1" applyFill="1" applyBorder="1" applyAlignment="1">
      <alignment horizontal="right"/>
    </xf>
    <xf numFmtId="0" fontId="22" fillId="15" borderId="38" xfId="12" applyFont="1" applyFill="1" applyBorder="1"/>
    <xf numFmtId="0" fontId="3" fillId="15" borderId="99" xfId="12" applyFont="1" applyFill="1" applyBorder="1" applyAlignment="1">
      <alignment horizontal="left" vertical="center" wrapText="1"/>
    </xf>
    <xf numFmtId="0" fontId="3" fillId="15" borderId="69" xfId="12" applyFont="1" applyFill="1" applyBorder="1" applyAlignment="1">
      <alignment horizontal="left" vertical="center" wrapText="1"/>
    </xf>
    <xf numFmtId="0" fontId="8" fillId="15" borderId="64" xfId="12" applyFont="1" applyFill="1" applyBorder="1" applyAlignment="1">
      <alignment horizontal="left" vertical="center" wrapText="1"/>
    </xf>
    <xf numFmtId="0" fontId="8" fillId="15" borderId="59" xfId="12" applyFont="1" applyFill="1" applyBorder="1" applyAlignment="1">
      <alignment horizontal="left" vertical="center" wrapText="1"/>
    </xf>
    <xf numFmtId="3" fontId="195" fillId="30" borderId="8" xfId="4" applyNumberFormat="1" applyFont="1" applyFill="1" applyBorder="1" applyAlignment="1" applyProtection="1">
      <alignment horizontal="right" vertical="center"/>
      <protection locked="0"/>
    </xf>
    <xf numFmtId="3" fontId="195" fillId="30" borderId="3" xfId="4" applyNumberFormat="1" applyFont="1" applyFill="1" applyBorder="1" applyAlignment="1" applyProtection="1">
      <alignment horizontal="right" vertical="center"/>
      <protection locked="0"/>
    </xf>
    <xf numFmtId="0" fontId="8" fillId="15" borderId="38" xfId="12" applyFont="1" applyFill="1" applyBorder="1" applyAlignment="1">
      <alignment horizontal="left" vertical="center" wrapText="1"/>
    </xf>
    <xf numFmtId="181" fontId="194" fillId="30" borderId="17" xfId="12" quotePrefix="1" applyNumberFormat="1" applyFont="1" applyFill="1" applyBorder="1" applyAlignment="1">
      <alignment horizontal="right" vertical="center"/>
    </xf>
    <xf numFmtId="0" fontId="3" fillId="15" borderId="50" xfId="12" applyFont="1" applyFill="1" applyBorder="1" applyAlignment="1">
      <alignment horizontal="left" vertical="center" wrapText="1"/>
    </xf>
    <xf numFmtId="0" fontId="3" fillId="15" borderId="0" xfId="12" applyFont="1" applyFill="1" applyBorder="1" applyAlignment="1">
      <alignment horizontal="left" vertical="center" wrapText="1"/>
    </xf>
    <xf numFmtId="181" fontId="194" fillId="31" borderId="31" xfId="12" quotePrefix="1" applyNumberFormat="1" applyFont="1" applyFill="1" applyBorder="1" applyAlignment="1">
      <alignment horizontal="right" vertical="center"/>
    </xf>
    <xf numFmtId="0" fontId="3" fillId="15" borderId="102" xfId="12" applyFont="1" applyFill="1" applyBorder="1" applyAlignment="1">
      <alignment horizontal="left" vertical="center" wrapText="1"/>
    </xf>
    <xf numFmtId="181" fontId="194" fillId="30" borderId="11" xfId="12" quotePrefix="1" applyNumberFormat="1" applyFont="1" applyFill="1" applyBorder="1" applyAlignment="1">
      <alignment horizontal="right" vertical="center"/>
    </xf>
    <xf numFmtId="3" fontId="188" fillId="30" borderId="10" xfId="4" applyNumberFormat="1" applyFont="1" applyFill="1" applyBorder="1" applyAlignment="1" applyProtection="1">
      <alignment vertical="center"/>
    </xf>
    <xf numFmtId="3" fontId="195" fillId="30" borderId="14" xfId="4" applyNumberFormat="1" applyFont="1" applyFill="1" applyBorder="1" applyAlignment="1" applyProtection="1">
      <alignment vertical="center"/>
    </xf>
    <xf numFmtId="3" fontId="195" fillId="30" borderId="15" xfId="4" applyNumberFormat="1" applyFont="1" applyFill="1" applyBorder="1" applyAlignment="1" applyProtection="1">
      <alignment vertical="center"/>
    </xf>
    <xf numFmtId="0" fontId="8" fillId="15" borderId="103" xfId="12" applyFont="1" applyFill="1" applyBorder="1" applyAlignment="1">
      <alignment horizontal="left" vertical="center" wrapText="1"/>
    </xf>
    <xf numFmtId="181" fontId="9" fillId="15" borderId="58" xfId="12" quotePrefix="1" applyNumberFormat="1" applyFont="1" applyFill="1" applyBorder="1" applyAlignment="1">
      <alignment horizontal="right"/>
    </xf>
    <xf numFmtId="0" fontId="3" fillId="15" borderId="59" xfId="12" applyFont="1" applyFill="1" applyBorder="1" applyAlignment="1">
      <alignment horizontal="left" wrapText="1"/>
    </xf>
    <xf numFmtId="181" fontId="9" fillId="15" borderId="63" xfId="12" quotePrefix="1" applyNumberFormat="1" applyFont="1" applyFill="1" applyBorder="1" applyAlignment="1">
      <alignment horizontal="right"/>
    </xf>
    <xf numFmtId="0" fontId="3" fillId="15" borderId="64" xfId="12" applyFont="1" applyFill="1" applyBorder="1" applyAlignment="1">
      <alignment horizontal="left" wrapText="1"/>
    </xf>
    <xf numFmtId="0" fontId="13" fillId="15" borderId="59" xfId="12" applyFont="1" applyFill="1" applyBorder="1" applyAlignment="1">
      <alignment horizontal="left" vertical="center" wrapText="1"/>
    </xf>
    <xf numFmtId="0" fontId="13" fillId="15" borderId="23" xfId="12" applyFont="1" applyFill="1" applyBorder="1" applyAlignment="1">
      <alignment horizontal="left" vertical="center" wrapText="1"/>
    </xf>
    <xf numFmtId="0" fontId="13" fillId="15" borderId="64" xfId="12" applyFont="1" applyFill="1" applyBorder="1" applyAlignment="1">
      <alignment horizontal="left" vertical="center" wrapText="1"/>
    </xf>
    <xf numFmtId="3" fontId="12" fillId="15" borderId="56" xfId="4" applyNumberFormat="1" applyFont="1" applyFill="1" applyBorder="1" applyAlignment="1" applyProtection="1">
      <alignment horizontal="right" vertical="center"/>
      <protection locked="0"/>
    </xf>
    <xf numFmtId="3" fontId="12" fillId="15" borderId="1" xfId="4" applyNumberFormat="1" applyFont="1" applyFill="1" applyBorder="1" applyAlignment="1" applyProtection="1">
      <alignment horizontal="right" vertical="center"/>
      <protection locked="0"/>
    </xf>
    <xf numFmtId="0" fontId="14" fillId="15" borderId="59" xfId="12" applyFont="1" applyFill="1" applyBorder="1" applyAlignment="1">
      <alignment horizontal="left" vertical="center" wrapText="1"/>
    </xf>
    <xf numFmtId="0" fontId="14" fillId="15" borderId="64" xfId="12" applyFont="1" applyFill="1" applyBorder="1" applyAlignment="1">
      <alignment horizontal="left" vertical="center" wrapText="1"/>
    </xf>
    <xf numFmtId="0" fontId="13" fillId="15" borderId="32" xfId="12" applyFont="1" applyFill="1" applyBorder="1" applyAlignment="1">
      <alignment horizontal="left" vertical="center" wrapText="1"/>
    </xf>
    <xf numFmtId="0" fontId="12" fillId="15" borderId="17" xfId="12" quotePrefix="1" applyFont="1" applyFill="1" applyBorder="1" applyAlignment="1">
      <alignment horizontal="right" vertical="center"/>
    </xf>
    <xf numFmtId="181" fontId="14" fillId="15" borderId="58" xfId="12" quotePrefix="1" applyNumberFormat="1" applyFont="1" applyFill="1" applyBorder="1" applyAlignment="1">
      <alignment horizontal="right" vertical="center"/>
    </xf>
    <xf numFmtId="0" fontId="14" fillId="15" borderId="23" xfId="12" applyFont="1" applyFill="1" applyBorder="1" applyAlignment="1">
      <alignment horizontal="left" vertical="center" wrapText="1"/>
    </xf>
    <xf numFmtId="0" fontId="14" fillId="15" borderId="0" xfId="12" applyFont="1" applyFill="1" applyBorder="1" applyAlignment="1">
      <alignment horizontal="left" vertical="center" wrapText="1"/>
    </xf>
    <xf numFmtId="0" fontId="14" fillId="15" borderId="19" xfId="12" applyFont="1" applyFill="1" applyBorder="1" applyAlignment="1">
      <alignment horizontal="left" wrapText="1"/>
    </xf>
    <xf numFmtId="0" fontId="14" fillId="15" borderId="64" xfId="12" applyFont="1" applyFill="1" applyBorder="1" applyAlignment="1">
      <alignment horizontal="left" wrapText="1"/>
    </xf>
    <xf numFmtId="0" fontId="14" fillId="15" borderId="59" xfId="12" applyFont="1" applyFill="1" applyBorder="1" applyAlignment="1">
      <alignment horizontal="left" wrapText="1"/>
    </xf>
    <xf numFmtId="0" fontId="14" fillId="15" borderId="32" xfId="12" applyFont="1" applyFill="1" applyBorder="1" applyAlignment="1">
      <alignment horizontal="left" wrapText="1"/>
    </xf>
    <xf numFmtId="188" fontId="152" fillId="21" borderId="53" xfId="4" applyNumberFormat="1" applyFont="1" applyFill="1" applyBorder="1" applyAlignment="1" applyProtection="1">
      <alignment horizontal="center" vertical="center"/>
    </xf>
    <xf numFmtId="188" fontId="152" fillId="21" borderId="55" xfId="4" applyNumberFormat="1" applyFont="1" applyFill="1" applyBorder="1" applyAlignment="1" applyProtection="1">
      <alignment horizontal="center" vertical="center"/>
    </xf>
    <xf numFmtId="188" fontId="152" fillId="21" borderId="57" xfId="4" applyNumberFormat="1" applyFont="1" applyFill="1" applyBorder="1" applyAlignment="1" applyProtection="1">
      <alignment horizontal="center" vertical="center"/>
    </xf>
    <xf numFmtId="178" fontId="6" fillId="15" borderId="17" xfId="12" applyNumberFormat="1" applyFont="1" applyFill="1" applyBorder="1" applyAlignment="1">
      <alignment horizontal="right" vertical="center"/>
    </xf>
    <xf numFmtId="181" fontId="9" fillId="15" borderId="75" xfId="12" quotePrefix="1" applyNumberFormat="1" applyFont="1" applyFill="1" applyBorder="1" applyAlignment="1">
      <alignment horizontal="right" vertical="center"/>
    </xf>
    <xf numFmtId="0" fontId="3" fillId="15" borderId="76" xfId="12" applyFont="1" applyFill="1" applyBorder="1" applyAlignment="1">
      <alignment horizontal="left" vertical="center" wrapText="1"/>
    </xf>
    <xf numFmtId="188" fontId="160" fillId="21" borderId="78" xfId="4" applyNumberFormat="1" applyFont="1" applyFill="1" applyBorder="1" applyAlignment="1" applyProtection="1">
      <alignment horizontal="center" vertical="center"/>
    </xf>
    <xf numFmtId="188" fontId="160" fillId="21" borderId="75" xfId="4" applyNumberFormat="1" applyFont="1" applyFill="1" applyBorder="1" applyAlignment="1" applyProtection="1">
      <alignment horizontal="center" vertical="center"/>
    </xf>
    <xf numFmtId="188" fontId="160" fillId="31" borderId="79" xfId="4" applyNumberFormat="1" applyFont="1" applyFill="1" applyBorder="1" applyAlignment="1" applyProtection="1">
      <alignment horizontal="center" vertical="center"/>
    </xf>
    <xf numFmtId="188" fontId="160" fillId="31" borderId="30" xfId="4" applyNumberFormat="1" applyFont="1" applyFill="1" applyBorder="1" applyAlignment="1" applyProtection="1">
      <alignment horizontal="center" vertical="center"/>
    </xf>
    <xf numFmtId="178" fontId="196" fillId="29" borderId="104" xfId="12" applyNumberFormat="1" applyFont="1" applyFill="1" applyBorder="1" applyAlignment="1">
      <alignment horizontal="right" vertical="center"/>
    </xf>
    <xf numFmtId="181" fontId="197" fillId="29" borderId="41" xfId="12" quotePrefix="1" applyNumberFormat="1" applyFont="1" applyFill="1" applyBorder="1" applyAlignment="1">
      <alignment horizontal="right" vertical="center"/>
    </xf>
    <xf numFmtId="0" fontId="188" fillId="29" borderId="105" xfId="12" applyFont="1" applyFill="1" applyBorder="1" applyAlignment="1">
      <alignment horizontal="center" vertical="center" wrapText="1"/>
    </xf>
    <xf numFmtId="3" fontId="194" fillId="29" borderId="80" xfId="4" applyNumberFormat="1" applyFont="1" applyFill="1" applyBorder="1" applyAlignment="1" applyProtection="1">
      <alignment vertical="center"/>
    </xf>
    <xf numFmtId="3" fontId="189" fillId="29" borderId="40" xfId="4" applyNumberFormat="1" applyFont="1" applyFill="1" applyBorder="1" applyAlignment="1">
      <alignment vertical="center"/>
    </xf>
    <xf numFmtId="3" fontId="189" fillId="29" borderId="106" xfId="4" applyNumberFormat="1" applyFont="1" applyFill="1" applyBorder="1" applyAlignment="1">
      <alignment vertical="center"/>
    </xf>
    <xf numFmtId="3" fontId="189" fillId="29" borderId="42" xfId="4" applyNumberFormat="1" applyFont="1" applyFill="1" applyBorder="1" applyAlignment="1">
      <alignment vertical="center"/>
    </xf>
    <xf numFmtId="3" fontId="3" fillId="10" borderId="42" xfId="4" applyNumberFormat="1" applyFont="1" applyFill="1" applyBorder="1" applyAlignment="1" applyProtection="1">
      <alignment vertical="center"/>
    </xf>
    <xf numFmtId="190" fontId="187" fillId="15" borderId="94" xfId="8" applyNumberFormat="1" applyFont="1" applyFill="1" applyBorder="1" applyProtection="1"/>
    <xf numFmtId="190" fontId="198" fillId="15" borderId="94" xfId="8" applyNumberFormat="1" applyFont="1" applyFill="1" applyBorder="1" applyAlignment="1" applyProtection="1">
      <alignment horizontal="center"/>
    </xf>
    <xf numFmtId="0" fontId="3" fillId="15" borderId="0" xfId="4" applyFont="1" applyFill="1" applyBorder="1" applyAlignment="1" applyProtection="1">
      <alignment horizontal="right" vertical="center"/>
    </xf>
    <xf numFmtId="3" fontId="199" fillId="17" borderId="3" xfId="4" applyNumberFormat="1" applyFont="1" applyFill="1" applyBorder="1" applyAlignment="1" applyProtection="1">
      <alignment horizontal="center" vertical="center"/>
      <protection locked="0"/>
    </xf>
    <xf numFmtId="0" fontId="3" fillId="15" borderId="107" xfId="4" applyFont="1" applyFill="1" applyBorder="1" applyAlignment="1" applyProtection="1">
      <alignment vertical="center"/>
    </xf>
    <xf numFmtId="0" fontId="14" fillId="15" borderId="0" xfId="4" applyFont="1" applyFill="1" applyBorder="1" applyAlignment="1" applyProtection="1">
      <alignment vertical="center"/>
    </xf>
    <xf numFmtId="0" fontId="3" fillId="15" borderId="12" xfId="4" applyFont="1" applyFill="1" applyBorder="1" applyAlignment="1" applyProtection="1">
      <alignment horizontal="center" vertical="center"/>
    </xf>
    <xf numFmtId="0" fontId="200" fillId="15" borderId="12" xfId="4" applyFont="1" applyFill="1" applyBorder="1" applyAlignment="1" applyProtection="1">
      <alignment vertical="center"/>
    </xf>
    <xf numFmtId="0" fontId="14" fillId="15" borderId="81" xfId="4" applyFont="1" applyFill="1" applyBorder="1" applyAlignment="1" applyProtection="1">
      <alignment horizontal="right" vertical="center"/>
    </xf>
    <xf numFmtId="0" fontId="201" fillId="24" borderId="3" xfId="4" applyFont="1" applyFill="1" applyBorder="1" applyAlignment="1" applyProtection="1">
      <alignment horizontal="center" vertical="center"/>
      <protection locked="0"/>
    </xf>
    <xf numFmtId="3" fontId="201" fillId="24" borderId="3" xfId="4" applyNumberFormat="1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right" vertical="center"/>
    </xf>
    <xf numFmtId="0" fontId="200" fillId="15" borderId="0" xfId="4" applyFont="1" applyFill="1" applyAlignment="1">
      <alignment vertical="center"/>
    </xf>
    <xf numFmtId="0" fontId="200" fillId="15" borderId="0" xfId="4" applyFont="1" applyFill="1" applyAlignment="1">
      <alignment vertical="center" wrapText="1"/>
    </xf>
    <xf numFmtId="0" fontId="3" fillId="16" borderId="0" xfId="4" applyFont="1" applyFill="1" applyAlignment="1">
      <alignment vertical="center"/>
    </xf>
    <xf numFmtId="0" fontId="3" fillId="16" borderId="0" xfId="4" applyFont="1" applyFill="1" applyAlignment="1">
      <alignment vertical="center" wrapText="1"/>
    </xf>
    <xf numFmtId="0" fontId="3" fillId="18" borderId="0" xfId="4" applyFont="1" applyFill="1" applyAlignment="1">
      <alignment vertical="center" wrapText="1"/>
    </xf>
    <xf numFmtId="0" fontId="169" fillId="24" borderId="16" xfId="4" applyFont="1" applyFill="1" applyBorder="1" applyAlignment="1" applyProtection="1">
      <alignment vertical="center" wrapText="1"/>
    </xf>
    <xf numFmtId="3" fontId="3" fillId="0" borderId="0" xfId="4" applyNumberFormat="1" applyFont="1" applyFill="1" applyAlignment="1" applyProtection="1">
      <alignment horizontal="right" vertical="center"/>
      <protection locked="0"/>
    </xf>
    <xf numFmtId="0" fontId="11" fillId="15" borderId="0" xfId="4" applyFont="1" applyFill="1" applyAlignment="1">
      <alignment horizontal="right" vertical="center" wrapText="1"/>
    </xf>
    <xf numFmtId="0" fontId="86" fillId="15" borderId="0" xfId="0" applyFont="1" applyFill="1" applyProtection="1"/>
    <xf numFmtId="0" fontId="57" fillId="15" borderId="0" xfId="0" quotePrefix="1" applyFont="1" applyFill="1" applyAlignment="1" applyProtection="1">
      <alignment horizontal="left"/>
    </xf>
    <xf numFmtId="0" fontId="87" fillId="15" borderId="0" xfId="0" applyFont="1" applyFill="1" applyProtection="1"/>
    <xf numFmtId="0" fontId="58" fillId="15" borderId="0" xfId="0" applyFont="1" applyFill="1" applyAlignment="1" applyProtection="1">
      <alignment horizontal="left"/>
    </xf>
    <xf numFmtId="0" fontId="87" fillId="0" borderId="0" xfId="0" applyFont="1" applyProtection="1"/>
    <xf numFmtId="0" fontId="86" fillId="0" borderId="0" xfId="0" applyFont="1" applyProtection="1"/>
    <xf numFmtId="0" fontId="86" fillId="32" borderId="0" xfId="0" applyFont="1" applyFill="1" applyBorder="1" applyProtection="1"/>
    <xf numFmtId="0" fontId="87" fillId="32" borderId="0" xfId="0" applyFont="1" applyFill="1" applyBorder="1" applyProtection="1"/>
    <xf numFmtId="0" fontId="57" fillId="15" borderId="0" xfId="0" applyFont="1" applyFill="1" applyAlignment="1" applyProtection="1">
      <alignment horizontal="left"/>
    </xf>
    <xf numFmtId="0" fontId="88" fillId="15" borderId="0" xfId="0" applyFont="1" applyFill="1" applyAlignment="1" applyProtection="1">
      <alignment horizontal="left"/>
    </xf>
    <xf numFmtId="0" fontId="87" fillId="15" borderId="0" xfId="0" quotePrefix="1" applyFont="1" applyFill="1" applyAlignment="1" applyProtection="1">
      <alignment horizontal="left"/>
    </xf>
    <xf numFmtId="0" fontId="89" fillId="15" borderId="0" xfId="0" quotePrefix="1" applyFont="1" applyFill="1" applyBorder="1" applyAlignment="1" applyProtection="1">
      <alignment horizontal="left"/>
    </xf>
    <xf numFmtId="0" fontId="58" fillId="28" borderId="106" xfId="0" quotePrefix="1" applyFont="1" applyFill="1" applyBorder="1" applyAlignment="1" applyProtection="1">
      <alignment horizontal="left"/>
    </xf>
    <xf numFmtId="0" fontId="89" fillId="28" borderId="108" xfId="0" quotePrefix="1" applyFont="1" applyFill="1" applyBorder="1" applyAlignment="1" applyProtection="1">
      <alignment horizontal="left"/>
    </xf>
    <xf numFmtId="0" fontId="87" fillId="28" borderId="108" xfId="0" applyFont="1" applyFill="1" applyBorder="1" applyProtection="1"/>
    <xf numFmtId="0" fontId="87" fillId="15" borderId="0" xfId="0" applyFont="1" applyFill="1" applyBorder="1" applyProtection="1"/>
    <xf numFmtId="0" fontId="87" fillId="0" borderId="0" xfId="0" applyFont="1" applyBorder="1" applyProtection="1"/>
    <xf numFmtId="0" fontId="58" fillId="15" borderId="0" xfId="0" applyFont="1" applyFill="1" applyProtection="1"/>
    <xf numFmtId="0" fontId="34" fillId="24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/>
    </xf>
    <xf numFmtId="179" fontId="153" fillId="33" borderId="3" xfId="4" applyNumberFormat="1" applyFont="1" applyFill="1" applyBorder="1" applyAlignment="1" applyProtection="1">
      <alignment horizontal="center" vertical="center"/>
    </xf>
    <xf numFmtId="0" fontId="3" fillId="15" borderId="0" xfId="4" applyFont="1" applyFill="1" applyAlignment="1" applyProtection="1">
      <alignment horizontal="right" vertical="center"/>
    </xf>
    <xf numFmtId="187" fontId="11" fillId="24" borderId="3" xfId="4" applyNumberFormat="1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center"/>
    </xf>
    <xf numFmtId="0" fontId="34" fillId="32" borderId="0" xfId="0" applyFont="1" applyFill="1" applyBorder="1" applyProtection="1"/>
    <xf numFmtId="0" fontId="34" fillId="15" borderId="0" xfId="0" applyFont="1" applyFill="1" applyAlignment="1" applyProtection="1">
      <alignment horizontal="center" vertical="center"/>
    </xf>
    <xf numFmtId="0" fontId="87" fillId="15" borderId="0" xfId="0" applyFont="1" applyFill="1" applyAlignment="1" applyProtection="1">
      <alignment horizontal="right"/>
    </xf>
    <xf numFmtId="0" fontId="88" fillId="19" borderId="3" xfId="0" applyFont="1" applyFill="1" applyBorder="1" applyAlignment="1" applyProtection="1">
      <alignment horizontal="center" vertical="center"/>
    </xf>
    <xf numFmtId="0" fontId="57" fillId="15" borderId="0" xfId="0" applyFont="1" applyFill="1" applyAlignment="1" applyProtection="1">
      <alignment horizontal="right" vertical="center"/>
    </xf>
    <xf numFmtId="0" fontId="202" fillId="15" borderId="0" xfId="0" applyFont="1" applyFill="1" applyBorder="1" applyAlignment="1" applyProtection="1">
      <alignment horizontal="right"/>
    </xf>
    <xf numFmtId="0" fontId="34" fillId="15" borderId="0" xfId="0" applyFont="1" applyFill="1" applyBorder="1" applyProtection="1"/>
    <xf numFmtId="0" fontId="203" fillId="17" borderId="3" xfId="4" applyFont="1" applyFill="1" applyBorder="1" applyAlignment="1" applyProtection="1">
      <alignment horizontal="center" vertical="center"/>
    </xf>
    <xf numFmtId="0" fontId="57" fillId="15" borderId="0" xfId="0" applyFont="1" applyFill="1" applyBorder="1" applyProtection="1"/>
    <xf numFmtId="0" fontId="34" fillId="0" borderId="47" xfId="0" applyFont="1" applyBorder="1" applyProtection="1"/>
    <xf numFmtId="0" fontId="86" fillId="15" borderId="0" xfId="0" applyFont="1" applyFill="1" applyBorder="1" applyProtection="1"/>
    <xf numFmtId="0" fontId="34" fillId="15" borderId="47" xfId="0" applyFont="1" applyFill="1" applyBorder="1" applyProtection="1"/>
    <xf numFmtId="0" fontId="57" fillId="15" borderId="47" xfId="0" applyFont="1" applyFill="1" applyBorder="1" applyProtection="1"/>
    <xf numFmtId="178" fontId="57" fillId="15" borderId="0" xfId="0" applyNumberFormat="1" applyFont="1" applyFill="1" applyBorder="1" applyProtection="1"/>
    <xf numFmtId="178" fontId="57" fillId="15" borderId="0" xfId="0" applyNumberFormat="1" applyFont="1" applyFill="1" applyBorder="1" applyAlignment="1" applyProtection="1">
      <alignment horizontal="left"/>
    </xf>
    <xf numFmtId="0" fontId="34" fillId="15" borderId="0" xfId="0" applyFont="1" applyFill="1" applyProtection="1"/>
    <xf numFmtId="0" fontId="57" fillId="15" borderId="73" xfId="0" quotePrefix="1" applyFont="1" applyFill="1" applyBorder="1" applyAlignment="1" applyProtection="1">
      <alignment horizontal="center"/>
    </xf>
    <xf numFmtId="0" fontId="57" fillId="15" borderId="17" xfId="0" quotePrefix="1" applyFont="1" applyFill="1" applyBorder="1" applyAlignment="1" applyProtection="1">
      <alignment horizontal="center"/>
    </xf>
    <xf numFmtId="0" fontId="91" fillId="19" borderId="5" xfId="0" applyFont="1" applyFill="1" applyBorder="1" applyAlignment="1" applyProtection="1">
      <alignment horizontal="left" vertical="center"/>
    </xf>
    <xf numFmtId="0" fontId="91" fillId="19" borderId="6" xfId="4" applyFont="1" applyFill="1" applyBorder="1" applyAlignment="1" applyProtection="1">
      <alignment horizontal="left" vertical="center"/>
    </xf>
    <xf numFmtId="0" fontId="91" fillId="19" borderId="6" xfId="0" applyFont="1" applyFill="1" applyBorder="1" applyAlignment="1" applyProtection="1">
      <alignment horizontal="left" vertical="center"/>
    </xf>
    <xf numFmtId="178" fontId="57" fillId="15" borderId="17" xfId="0" applyNumberFormat="1" applyFont="1" applyFill="1" applyBorder="1" applyAlignment="1" applyProtection="1">
      <alignment horizontal="center" vertical="center" wrapText="1"/>
    </xf>
    <xf numFmtId="0" fontId="88" fillId="19" borderId="109" xfId="4" applyFont="1" applyFill="1" applyBorder="1" applyAlignment="1" applyProtection="1">
      <alignment horizontal="center" vertical="center"/>
    </xf>
    <xf numFmtId="0" fontId="34" fillId="0" borderId="0" xfId="0" applyFont="1" applyProtection="1"/>
    <xf numFmtId="0" fontId="58" fillId="15" borderId="10" xfId="0" quotePrefix="1" applyFont="1" applyFill="1" applyBorder="1" applyAlignment="1" applyProtection="1">
      <alignment horizontal="center" vertical="top"/>
    </xf>
    <xf numFmtId="0" fontId="57" fillId="15" borderId="10" xfId="0" quotePrefix="1" applyFont="1" applyFill="1" applyBorder="1" applyAlignment="1" applyProtection="1">
      <alignment horizontal="center"/>
    </xf>
    <xf numFmtId="0" fontId="91" fillId="17" borderId="4" xfId="0" applyFont="1" applyFill="1" applyBorder="1" applyAlignment="1" applyProtection="1">
      <alignment horizontal="center" vertical="center" wrapText="1"/>
    </xf>
    <xf numFmtId="0" fontId="91" fillId="17" borderId="3" xfId="0" applyFont="1" applyFill="1" applyBorder="1" applyAlignment="1" applyProtection="1">
      <alignment horizontal="center" vertical="center" wrapText="1"/>
    </xf>
    <xf numFmtId="0" fontId="57" fillId="15" borderId="17" xfId="0" applyFont="1" applyFill="1" applyBorder="1" applyAlignment="1" applyProtection="1">
      <alignment horizontal="center"/>
    </xf>
    <xf numFmtId="0" fontId="88" fillId="17" borderId="3" xfId="0" applyFont="1" applyFill="1" applyBorder="1" applyAlignment="1" applyProtection="1">
      <alignment horizontal="left" vertical="center" wrapText="1"/>
    </xf>
    <xf numFmtId="0" fontId="34" fillId="15" borderId="73" xfId="0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center"/>
    </xf>
    <xf numFmtId="0" fontId="57" fillId="15" borderId="85" xfId="0" applyFont="1" applyFill="1" applyBorder="1" applyAlignment="1" applyProtection="1">
      <alignment horizontal="center"/>
    </xf>
    <xf numFmtId="0" fontId="57" fillId="15" borderId="84" xfId="0" applyFont="1" applyFill="1" applyBorder="1" applyAlignment="1" applyProtection="1">
      <alignment horizontal="center"/>
    </xf>
    <xf numFmtId="0" fontId="88" fillId="15" borderId="15" xfId="0" applyFont="1" applyFill="1" applyBorder="1" applyAlignment="1" applyProtection="1">
      <alignment horizontal="left"/>
    </xf>
    <xf numFmtId="0" fontId="34" fillId="15" borderId="52" xfId="0" applyFont="1" applyFill="1" applyBorder="1" applyAlignment="1" applyProtection="1">
      <alignment horizontal="center"/>
    </xf>
    <xf numFmtId="0" fontId="34" fillId="15" borderId="52" xfId="0" applyFont="1" applyFill="1" applyBorder="1" applyProtection="1"/>
    <xf numFmtId="0" fontId="57" fillId="15" borderId="52" xfId="0" quotePrefix="1" applyFont="1" applyFill="1" applyBorder="1" applyAlignment="1" applyProtection="1">
      <alignment horizontal="center"/>
    </xf>
    <xf numFmtId="0" fontId="91" fillId="15" borderId="8" xfId="0" quotePrefix="1" applyFont="1" applyFill="1" applyBorder="1" applyAlignment="1" applyProtection="1">
      <alignment horizontal="center"/>
    </xf>
    <xf numFmtId="0" fontId="91" fillId="15" borderId="3" xfId="0" quotePrefix="1" applyFont="1" applyFill="1" applyBorder="1" applyAlignment="1" applyProtection="1">
      <alignment horizontal="center"/>
    </xf>
    <xf numFmtId="0" fontId="86" fillId="15" borderId="17" xfId="0" applyFont="1" applyFill="1" applyBorder="1" applyProtection="1"/>
    <xf numFmtId="0" fontId="88" fillId="15" borderId="3" xfId="0" quotePrefix="1" applyFont="1" applyFill="1" applyBorder="1" applyAlignment="1" applyProtection="1">
      <alignment horizontal="left"/>
    </xf>
    <xf numFmtId="0" fontId="34" fillId="15" borderId="73" xfId="0" applyFont="1" applyFill="1" applyBorder="1" applyProtection="1"/>
    <xf numFmtId="0" fontId="57" fillId="15" borderId="73" xfId="0" applyFont="1" applyFill="1" applyBorder="1" applyAlignment="1" applyProtection="1"/>
    <xf numFmtId="0" fontId="57" fillId="15" borderId="56" xfId="0" applyFont="1" applyFill="1" applyBorder="1" applyAlignment="1" applyProtection="1"/>
    <xf numFmtId="0" fontId="57" fillId="15" borderId="1" xfId="0" applyFont="1" applyFill="1" applyBorder="1" applyAlignment="1" applyProtection="1"/>
    <xf numFmtId="0" fontId="57" fillId="15" borderId="17" xfId="0" applyFont="1" applyFill="1" applyBorder="1" applyAlignment="1" applyProtection="1"/>
    <xf numFmtId="0" fontId="88" fillId="15" borderId="1" xfId="0" applyFont="1" applyFill="1" applyBorder="1" applyAlignment="1" applyProtection="1">
      <alignment horizontal="left"/>
    </xf>
    <xf numFmtId="0" fontId="34" fillId="0" borderId="0" xfId="0" applyFont="1" applyBorder="1" applyProtection="1"/>
    <xf numFmtId="0" fontId="58" fillId="19" borderId="80" xfId="0" applyFont="1" applyFill="1" applyBorder="1" applyAlignment="1" applyProtection="1">
      <alignment horizontal="left"/>
    </xf>
    <xf numFmtId="0" fontId="34" fillId="19" borderId="80" xfId="0" applyFont="1" applyFill="1" applyBorder="1" applyAlignment="1" applyProtection="1">
      <alignment horizontal="left"/>
    </xf>
    <xf numFmtId="0" fontId="57" fillId="19" borderId="80" xfId="0" quotePrefix="1" applyFont="1" applyFill="1" applyBorder="1" applyAlignment="1" applyProtection="1">
      <alignment horizontal="left"/>
    </xf>
    <xf numFmtId="3" fontId="57" fillId="19" borderId="80" xfId="0" applyNumberFormat="1" applyFont="1" applyFill="1" applyBorder="1" applyAlignment="1" applyProtection="1"/>
    <xf numFmtId="3" fontId="34" fillId="19" borderId="40" xfId="0" applyNumberFormat="1" applyFont="1" applyFill="1" applyBorder="1" applyAlignment="1" applyProtection="1"/>
    <xf numFmtId="3" fontId="34" fillId="19" borderId="41" xfId="0" applyNumberFormat="1" applyFont="1" applyFill="1" applyBorder="1" applyAlignment="1" applyProtection="1"/>
    <xf numFmtId="4" fontId="57" fillId="15" borderId="17" xfId="0" applyNumberFormat="1" applyFont="1" applyFill="1" applyBorder="1" applyAlignment="1" applyProtection="1"/>
    <xf numFmtId="3" fontId="88" fillId="19" borderId="41" xfId="0" applyNumberFormat="1" applyFont="1" applyFill="1" applyBorder="1" applyAlignment="1" applyProtection="1">
      <alignment horizontal="center"/>
    </xf>
    <xf numFmtId="178" fontId="34" fillId="0" borderId="12" xfId="0" applyNumberFormat="1" applyFont="1" applyBorder="1" applyProtection="1"/>
    <xf numFmtId="0" fontId="34" fillId="15" borderId="110" xfId="0" applyFont="1" applyFill="1" applyBorder="1" applyAlignment="1" applyProtection="1">
      <alignment horizontal="left"/>
    </xf>
    <xf numFmtId="3" fontId="34" fillId="15" borderId="110" xfId="0" applyNumberFormat="1" applyFont="1" applyFill="1" applyBorder="1" applyAlignment="1" applyProtection="1"/>
    <xf numFmtId="3" fontId="34" fillId="15" borderId="111" xfId="0" applyNumberFormat="1" applyFont="1" applyFill="1" applyBorder="1" applyAlignment="1" applyProtection="1"/>
    <xf numFmtId="3" fontId="34" fillId="15" borderId="112" xfId="0" applyNumberFormat="1" applyFont="1" applyFill="1" applyBorder="1" applyAlignment="1" applyProtection="1"/>
    <xf numFmtId="1" fontId="57" fillId="15" borderId="17" xfId="0" applyNumberFormat="1" applyFont="1" applyFill="1" applyBorder="1" applyAlignment="1" applyProtection="1">
      <alignment horizontal="right"/>
    </xf>
    <xf numFmtId="3" fontId="92" fillId="15" borderId="112" xfId="0" applyNumberFormat="1" applyFont="1" applyFill="1" applyBorder="1" applyAlignment="1" applyProtection="1">
      <alignment horizontal="center"/>
    </xf>
    <xf numFmtId="178" fontId="34" fillId="0" borderId="0" xfId="0" applyNumberFormat="1" applyFont="1" applyBorder="1" applyProtection="1"/>
    <xf numFmtId="0" fontId="34" fillId="15" borderId="57" xfId="0" applyFont="1" applyFill="1" applyBorder="1" applyAlignment="1" applyProtection="1">
      <alignment horizontal="left"/>
    </xf>
    <xf numFmtId="3" fontId="34" fillId="15" borderId="57" xfId="0" applyNumberFormat="1" applyFont="1" applyFill="1" applyBorder="1" applyAlignment="1" applyProtection="1"/>
    <xf numFmtId="3" fontId="34" fillId="15" borderId="29" xfId="0" applyNumberFormat="1" applyFont="1" applyFill="1" applyBorder="1" applyAlignment="1" applyProtection="1"/>
    <xf numFmtId="3" fontId="34" fillId="15" borderId="27" xfId="0" applyNumberFormat="1" applyFont="1" applyFill="1" applyBorder="1" applyAlignment="1" applyProtection="1"/>
    <xf numFmtId="3" fontId="92" fillId="15" borderId="27" xfId="0" applyNumberFormat="1" applyFont="1" applyFill="1" applyBorder="1" applyAlignment="1" applyProtection="1">
      <alignment horizontal="center"/>
    </xf>
    <xf numFmtId="0" fontId="34" fillId="15" borderId="52" xfId="0" applyFont="1" applyFill="1" applyBorder="1" applyAlignment="1" applyProtection="1">
      <alignment horizontal="left"/>
    </xf>
    <xf numFmtId="3" fontId="34" fillId="15" borderId="52" xfId="0" applyNumberFormat="1" applyFont="1" applyFill="1" applyBorder="1" applyAlignment="1" applyProtection="1"/>
    <xf numFmtId="3" fontId="34" fillId="15" borderId="8" xfId="0" applyNumberFormat="1" applyFont="1" applyFill="1" applyBorder="1" applyAlignment="1" applyProtection="1"/>
    <xf numFmtId="3" fontId="34" fillId="15" borderId="3" xfId="0" applyNumberFormat="1" applyFont="1" applyFill="1" applyBorder="1" applyAlignment="1" applyProtection="1"/>
    <xf numFmtId="3" fontId="92" fillId="15" borderId="3" xfId="0" applyNumberFormat="1" applyFont="1" applyFill="1" applyBorder="1" applyAlignment="1" applyProtection="1">
      <alignment horizontal="center"/>
    </xf>
    <xf numFmtId="0" fontId="34" fillId="15" borderId="10" xfId="0" applyFont="1" applyFill="1" applyBorder="1" applyAlignment="1" applyProtection="1">
      <alignment horizontal="left"/>
    </xf>
    <xf numFmtId="3" fontId="34" fillId="15" borderId="10" xfId="0" applyNumberFormat="1" applyFont="1" applyFill="1" applyBorder="1" applyAlignment="1" applyProtection="1"/>
    <xf numFmtId="3" fontId="34" fillId="15" borderId="14" xfId="0" applyNumberFormat="1" applyFont="1" applyFill="1" applyBorder="1" applyAlignment="1" applyProtection="1"/>
    <xf numFmtId="3" fontId="34" fillId="15" borderId="15" xfId="0" applyNumberFormat="1" applyFont="1" applyFill="1" applyBorder="1" applyAlignment="1" applyProtection="1"/>
    <xf numFmtId="3" fontId="92" fillId="15" borderId="15" xfId="0" applyNumberFormat="1" applyFont="1" applyFill="1" applyBorder="1" applyAlignment="1" applyProtection="1">
      <alignment horizontal="center"/>
    </xf>
    <xf numFmtId="0" fontId="34" fillId="17" borderId="53" xfId="0" applyFont="1" applyFill="1" applyBorder="1" applyAlignment="1" applyProtection="1">
      <alignment horizontal="left"/>
    </xf>
    <xf numFmtId="1" fontId="57" fillId="17" borderId="53" xfId="0" applyNumberFormat="1" applyFont="1" applyFill="1" applyBorder="1" applyAlignment="1" applyProtection="1"/>
    <xf numFmtId="3" fontId="92" fillId="17" borderId="53" xfId="0" applyNumberFormat="1" applyFont="1" applyFill="1" applyBorder="1" applyAlignment="1" applyProtection="1"/>
    <xf numFmtId="3" fontId="92" fillId="17" borderId="20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/>
    <xf numFmtId="3" fontId="92" fillId="17" borderId="18" xfId="0" applyNumberFormat="1" applyFont="1" applyFill="1" applyBorder="1" applyAlignment="1" applyProtection="1">
      <alignment horizontal="center"/>
    </xf>
    <xf numFmtId="0" fontId="34" fillId="17" borderId="55" xfId="0" applyFont="1" applyFill="1" applyBorder="1" applyAlignment="1" applyProtection="1">
      <alignment horizontal="left"/>
    </xf>
    <xf numFmtId="1" fontId="57" fillId="17" borderId="55" xfId="0" applyNumberFormat="1" applyFont="1" applyFill="1" applyBorder="1" applyAlignment="1" applyProtection="1"/>
    <xf numFmtId="3" fontId="92" fillId="17" borderId="55" xfId="0" applyNumberFormat="1" applyFont="1" applyFill="1" applyBorder="1" applyAlignment="1" applyProtection="1"/>
    <xf numFmtId="3" fontId="92" fillId="17" borderId="24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/>
    <xf numFmtId="3" fontId="92" fillId="17" borderId="22" xfId="0" applyNumberFormat="1" applyFont="1" applyFill="1" applyBorder="1" applyAlignment="1" applyProtection="1">
      <alignment horizontal="center"/>
    </xf>
    <xf numFmtId="0" fontId="34" fillId="17" borderId="113" xfId="0" applyFont="1" applyFill="1" applyBorder="1" applyAlignment="1" applyProtection="1">
      <alignment horizontal="left"/>
    </xf>
    <xf numFmtId="1" fontId="57" fillId="17" borderId="54" xfId="0" applyNumberFormat="1" applyFont="1" applyFill="1" applyBorder="1" applyAlignment="1" applyProtection="1"/>
    <xf numFmtId="3" fontId="92" fillId="17" borderId="54" xfId="0" applyNumberFormat="1" applyFont="1" applyFill="1" applyBorder="1" applyAlignment="1" applyProtection="1"/>
    <xf numFmtId="3" fontId="92" fillId="17" borderId="33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/>
    <xf numFmtId="3" fontId="92" fillId="17" borderId="34" xfId="0" applyNumberFormat="1" applyFont="1" applyFill="1" applyBorder="1" applyAlignment="1" applyProtection="1">
      <alignment horizontal="center"/>
    </xf>
    <xf numFmtId="0" fontId="34" fillId="15" borderId="114" xfId="0" applyFont="1" applyFill="1" applyBorder="1" applyAlignment="1" applyProtection="1">
      <alignment horizontal="left"/>
    </xf>
    <xf numFmtId="3" fontId="34" fillId="15" borderId="53" xfId="0" applyNumberFormat="1" applyFont="1" applyFill="1" applyBorder="1" applyAlignment="1" applyProtection="1"/>
    <xf numFmtId="3" fontId="34" fillId="15" borderId="20" xfId="0" applyNumberFormat="1" applyFont="1" applyFill="1" applyBorder="1" applyAlignment="1" applyProtection="1"/>
    <xf numFmtId="3" fontId="34" fillId="15" borderId="18" xfId="0" applyNumberFormat="1" applyFont="1" applyFill="1" applyBorder="1" applyAlignment="1" applyProtection="1"/>
    <xf numFmtId="3" fontId="92" fillId="15" borderId="18" xfId="0" applyNumberFormat="1" applyFont="1" applyFill="1" applyBorder="1" applyAlignment="1" applyProtection="1">
      <alignment horizontal="center"/>
    </xf>
    <xf numFmtId="0" fontId="34" fillId="15" borderId="115" xfId="0" applyFont="1" applyFill="1" applyBorder="1" applyAlignment="1" applyProtection="1">
      <alignment horizontal="left"/>
    </xf>
    <xf numFmtId="3" fontId="34" fillId="15" borderId="55" xfId="0" applyNumberFormat="1" applyFont="1" applyFill="1" applyBorder="1" applyAlignment="1" applyProtection="1"/>
    <xf numFmtId="3" fontId="34" fillId="15" borderId="24" xfId="0" applyNumberFormat="1" applyFont="1" applyFill="1" applyBorder="1" applyAlignment="1" applyProtection="1"/>
    <xf numFmtId="3" fontId="34" fillId="15" borderId="22" xfId="0" applyNumberFormat="1" applyFont="1" applyFill="1" applyBorder="1" applyAlignment="1" applyProtection="1"/>
    <xf numFmtId="3" fontId="92" fillId="15" borderId="22" xfId="0" applyNumberFormat="1" applyFont="1" applyFill="1" applyBorder="1" applyAlignment="1" applyProtection="1">
      <alignment horizontal="center"/>
    </xf>
    <xf numFmtId="0" fontId="34" fillId="15" borderId="116" xfId="0" applyFont="1" applyFill="1" applyBorder="1" applyAlignment="1" applyProtection="1">
      <alignment horizontal="left"/>
    </xf>
    <xf numFmtId="0" fontId="93" fillId="15" borderId="116" xfId="0" applyFont="1" applyFill="1" applyBorder="1" applyAlignment="1" applyProtection="1">
      <alignment horizontal="left"/>
    </xf>
    <xf numFmtId="0" fontId="34" fillId="15" borderId="73" xfId="0" applyFont="1" applyFill="1" applyBorder="1" applyAlignment="1" applyProtection="1">
      <alignment horizontal="left"/>
    </xf>
    <xf numFmtId="0" fontId="34" fillId="15" borderId="49" xfId="0" applyFont="1" applyFill="1" applyBorder="1" applyAlignment="1" applyProtection="1">
      <alignment horizontal="left"/>
    </xf>
    <xf numFmtId="3" fontId="34" fillId="15" borderId="90" xfId="0" applyNumberFormat="1" applyFont="1" applyFill="1" applyBorder="1" applyAlignment="1" applyProtection="1"/>
    <xf numFmtId="3" fontId="34" fillId="15" borderId="85" xfId="0" applyNumberFormat="1" applyFont="1" applyFill="1" applyBorder="1" applyAlignment="1" applyProtection="1"/>
    <xf numFmtId="3" fontId="34" fillId="15" borderId="84" xfId="0" applyNumberFormat="1" applyFont="1" applyFill="1" applyBorder="1" applyAlignment="1" applyProtection="1"/>
    <xf numFmtId="3" fontId="92" fillId="15" borderId="84" xfId="0" applyNumberFormat="1" applyFont="1" applyFill="1" applyBorder="1" applyAlignment="1" applyProtection="1">
      <alignment horizontal="center"/>
    </xf>
    <xf numFmtId="0" fontId="34" fillId="15" borderId="117" xfId="0" applyFont="1" applyFill="1" applyBorder="1" applyAlignment="1" applyProtection="1">
      <alignment horizontal="left"/>
    </xf>
    <xf numFmtId="3" fontId="34" fillId="15" borderId="117" xfId="0" applyNumberFormat="1" applyFont="1" applyFill="1" applyBorder="1" applyAlignment="1" applyProtection="1"/>
    <xf numFmtId="3" fontId="34" fillId="15" borderId="118" xfId="0" applyNumberFormat="1" applyFont="1" applyFill="1" applyBorder="1" applyAlignment="1" applyProtection="1"/>
    <xf numFmtId="3" fontId="34" fillId="15" borderId="119" xfId="0" applyNumberFormat="1" applyFont="1" applyFill="1" applyBorder="1" applyAlignment="1" applyProtection="1"/>
    <xf numFmtId="3" fontId="92" fillId="15" borderId="119" xfId="0" applyNumberFormat="1" applyFont="1" applyFill="1" applyBorder="1" applyAlignment="1" applyProtection="1">
      <alignment horizontal="center"/>
    </xf>
    <xf numFmtId="0" fontId="34" fillId="15" borderId="53" xfId="0" applyFont="1" applyFill="1" applyBorder="1" applyAlignment="1" applyProtection="1">
      <alignment horizontal="left"/>
    </xf>
    <xf numFmtId="3" fontId="34" fillId="15" borderId="53" xfId="0" quotePrefix="1" applyNumberFormat="1" applyFont="1" applyFill="1" applyBorder="1" applyAlignment="1" applyProtection="1"/>
    <xf numFmtId="3" fontId="34" fillId="15" borderId="20" xfId="0" quotePrefix="1" applyNumberFormat="1" applyFont="1" applyFill="1" applyBorder="1" applyAlignment="1" applyProtection="1"/>
    <xf numFmtId="3" fontId="34" fillId="15" borderId="18" xfId="0" quotePrefix="1" applyNumberFormat="1" applyFont="1" applyFill="1" applyBorder="1" applyAlignment="1" applyProtection="1"/>
    <xf numFmtId="1" fontId="34" fillId="15" borderId="17" xfId="0" quotePrefix="1" applyNumberFormat="1" applyFont="1" applyFill="1" applyBorder="1" applyAlignment="1" applyProtection="1">
      <alignment horizontal="right"/>
    </xf>
    <xf numFmtId="3" fontId="92" fillId="15" borderId="18" xfId="0" quotePrefix="1" applyNumberFormat="1" applyFont="1" applyFill="1" applyBorder="1" applyAlignment="1" applyProtection="1">
      <alignment horizontal="center"/>
    </xf>
    <xf numFmtId="0" fontId="34" fillId="15" borderId="54" xfId="0" applyFont="1" applyFill="1" applyBorder="1" applyAlignment="1" applyProtection="1">
      <alignment horizontal="left"/>
    </xf>
    <xf numFmtId="3" fontId="34" fillId="15" borderId="54" xfId="0" quotePrefix="1" applyNumberFormat="1" applyFont="1" applyFill="1" applyBorder="1" applyAlignment="1" applyProtection="1"/>
    <xf numFmtId="3" fontId="34" fillId="15" borderId="33" xfId="0" quotePrefix="1" applyNumberFormat="1" applyFont="1" applyFill="1" applyBorder="1" applyAlignment="1" applyProtection="1"/>
    <xf numFmtId="3" fontId="34" fillId="15" borderId="34" xfId="0" quotePrefix="1" applyNumberFormat="1" applyFont="1" applyFill="1" applyBorder="1" applyAlignment="1" applyProtection="1"/>
    <xf numFmtId="3" fontId="92" fillId="15" borderId="34" xfId="0" quotePrefix="1" applyNumberFormat="1" applyFont="1" applyFill="1" applyBorder="1" applyAlignment="1" applyProtection="1">
      <alignment horizontal="center"/>
    </xf>
    <xf numFmtId="178" fontId="34" fillId="15" borderId="0" xfId="0" applyNumberFormat="1" applyFont="1" applyFill="1" applyBorder="1" applyProtection="1"/>
    <xf numFmtId="0" fontId="58" fillId="23" borderId="80" xfId="0" quotePrefix="1" applyFont="1" applyFill="1" applyBorder="1" applyAlignment="1" applyProtection="1">
      <alignment horizontal="left"/>
    </xf>
    <xf numFmtId="0" fontId="57" fillId="23" borderId="80" xfId="0" applyFont="1" applyFill="1" applyBorder="1" applyAlignment="1" applyProtection="1">
      <alignment horizontal="left"/>
    </xf>
    <xf numFmtId="0" fontId="57" fillId="23" borderId="80" xfId="0" quotePrefix="1" applyFont="1" applyFill="1" applyBorder="1" applyAlignment="1" applyProtection="1">
      <alignment horizontal="left"/>
    </xf>
    <xf numFmtId="3" fontId="57" fillId="23" borderId="80" xfId="0" applyNumberFormat="1" applyFont="1" applyFill="1" applyBorder="1" applyAlignment="1" applyProtection="1"/>
    <xf numFmtId="3" fontId="34" fillId="23" borderId="40" xfId="0" applyNumberFormat="1" applyFont="1" applyFill="1" applyBorder="1" applyAlignment="1" applyProtection="1"/>
    <xf numFmtId="3" fontId="34" fillId="23" borderId="41" xfId="0" applyNumberFormat="1" applyFont="1" applyFill="1" applyBorder="1" applyAlignment="1" applyProtection="1"/>
    <xf numFmtId="3" fontId="88" fillId="23" borderId="41" xfId="0" applyNumberFormat="1" applyFont="1" applyFill="1" applyBorder="1" applyAlignment="1" applyProtection="1">
      <alignment horizontal="center"/>
    </xf>
    <xf numFmtId="178" fontId="34" fillId="0" borderId="0" xfId="0" applyNumberFormat="1" applyFont="1" applyProtection="1"/>
    <xf numFmtId="178" fontId="34" fillId="15" borderId="0" xfId="0" applyNumberFormat="1" applyFont="1" applyFill="1" applyProtection="1"/>
    <xf numFmtId="178" fontId="34" fillId="32" borderId="0" xfId="0" applyNumberFormat="1" applyFont="1" applyFill="1" applyBorder="1" applyProtection="1"/>
    <xf numFmtId="178" fontId="57" fillId="32" borderId="0" xfId="0" applyNumberFormat="1" applyFont="1" applyFill="1" applyBorder="1" applyProtection="1"/>
    <xf numFmtId="1" fontId="57" fillId="15" borderId="0" xfId="0" applyNumberFormat="1" applyFont="1" applyFill="1" applyBorder="1" applyAlignment="1" applyProtection="1">
      <alignment horizontal="right"/>
    </xf>
    <xf numFmtId="0" fontId="34" fillId="15" borderId="55" xfId="0" quotePrefix="1" applyFont="1" applyFill="1" applyBorder="1" applyAlignment="1" applyProtection="1">
      <alignment horizontal="left"/>
    </xf>
    <xf numFmtId="0" fontId="34" fillId="15" borderId="55" xfId="0" applyFont="1" applyFill="1" applyBorder="1" applyAlignment="1" applyProtection="1">
      <alignment horizontal="left"/>
    </xf>
    <xf numFmtId="0" fontId="34" fillId="15" borderId="57" xfId="0" quotePrefix="1" applyFont="1" applyFill="1" applyBorder="1" applyAlignment="1" applyProtection="1">
      <alignment horizontal="left"/>
    </xf>
    <xf numFmtId="0" fontId="34" fillId="24" borderId="52" xfId="0" applyFont="1" applyFill="1" applyBorder="1" applyAlignment="1" applyProtection="1">
      <alignment horizontal="left"/>
    </xf>
    <xf numFmtId="3" fontId="34" fillId="24" borderId="52" xfId="0" applyNumberFormat="1" applyFont="1" applyFill="1" applyBorder="1" applyAlignment="1" applyProtection="1"/>
    <xf numFmtId="3" fontId="34" fillId="24" borderId="8" xfId="0" applyNumberFormat="1" applyFont="1" applyFill="1" applyBorder="1" applyAlignment="1" applyProtection="1"/>
    <xf numFmtId="3" fontId="34" fillId="24" borderId="3" xfId="0" applyNumberFormat="1" applyFont="1" applyFill="1" applyBorder="1" applyAlignment="1" applyProtection="1"/>
    <xf numFmtId="3" fontId="92" fillId="24" borderId="3" xfId="0" applyNumberFormat="1" applyFont="1" applyFill="1" applyBorder="1" applyAlignment="1" applyProtection="1">
      <alignment horizontal="center"/>
    </xf>
    <xf numFmtId="0" fontId="34" fillId="15" borderId="120" xfId="0" quotePrefix="1" applyFont="1" applyFill="1" applyBorder="1" applyAlignment="1" applyProtection="1">
      <alignment horizontal="left"/>
    </xf>
    <xf numFmtId="0" fontId="34" fillId="15" borderId="120" xfId="0" applyFont="1" applyFill="1" applyBorder="1" applyAlignment="1" applyProtection="1">
      <alignment horizontal="left"/>
    </xf>
    <xf numFmtId="3" fontId="34" fillId="15" borderId="120" xfId="0" applyNumberFormat="1" applyFont="1" applyFill="1" applyBorder="1" applyAlignment="1" applyProtection="1"/>
    <xf numFmtId="3" fontId="34" fillId="15" borderId="101" xfId="0" applyNumberFormat="1" applyFont="1" applyFill="1" applyBorder="1" applyAlignment="1" applyProtection="1"/>
    <xf numFmtId="3" fontId="34" fillId="15" borderId="98" xfId="0" applyNumberFormat="1" applyFont="1" applyFill="1" applyBorder="1" applyAlignment="1" applyProtection="1"/>
    <xf numFmtId="3" fontId="92" fillId="15" borderId="98" xfId="0" applyNumberFormat="1" applyFont="1" applyFill="1" applyBorder="1" applyAlignment="1" applyProtection="1">
      <alignment horizontal="center"/>
    </xf>
    <xf numFmtId="0" fontId="93" fillId="15" borderId="57" xfId="0" applyFont="1" applyFill="1" applyBorder="1" applyAlignment="1" applyProtection="1">
      <alignment horizontal="left"/>
    </xf>
    <xf numFmtId="0" fontId="34" fillId="24" borderId="53" xfId="0" applyFont="1" applyFill="1" applyBorder="1" applyAlignment="1" applyProtection="1">
      <alignment horizontal="left"/>
    </xf>
    <xf numFmtId="0" fontId="34" fillId="24" borderId="53" xfId="0" quotePrefix="1" applyFont="1" applyFill="1" applyBorder="1" applyAlignment="1" applyProtection="1">
      <alignment horizontal="left"/>
    </xf>
    <xf numFmtId="3" fontId="34" fillId="24" borderId="53" xfId="0" applyNumberFormat="1" applyFont="1" applyFill="1" applyBorder="1" applyAlignment="1" applyProtection="1"/>
    <xf numFmtId="3" fontId="34" fillId="24" borderId="20" xfId="0" applyNumberFormat="1" applyFont="1" applyFill="1" applyBorder="1" applyAlignment="1" applyProtection="1"/>
    <xf numFmtId="3" fontId="34" fillId="24" borderId="18" xfId="0" applyNumberFormat="1" applyFont="1" applyFill="1" applyBorder="1" applyAlignment="1" applyProtection="1"/>
    <xf numFmtId="3" fontId="92" fillId="24" borderId="18" xfId="0" applyNumberFormat="1" applyFont="1" applyFill="1" applyBorder="1" applyAlignment="1" applyProtection="1">
      <alignment horizontal="center"/>
    </xf>
    <xf numFmtId="0" fontId="34" fillId="24" borderId="54" xfId="0" applyFont="1" applyFill="1" applyBorder="1" applyAlignment="1" applyProtection="1">
      <alignment horizontal="left"/>
    </xf>
    <xf numFmtId="0" fontId="93" fillId="24" borderId="113" xfId="0" applyFont="1" applyFill="1" applyBorder="1" applyAlignment="1" applyProtection="1">
      <alignment horizontal="left"/>
    </xf>
    <xf numFmtId="0" fontId="34" fillId="24" borderId="54" xfId="0" quotePrefix="1" applyFont="1" applyFill="1" applyBorder="1" applyAlignment="1" applyProtection="1">
      <alignment horizontal="left"/>
    </xf>
    <xf numFmtId="3" fontId="34" fillId="24" borderId="54" xfId="0" applyNumberFormat="1" applyFont="1" applyFill="1" applyBorder="1" applyAlignment="1" applyProtection="1"/>
    <xf numFmtId="3" fontId="34" fillId="24" borderId="33" xfId="0" applyNumberFormat="1" applyFont="1" applyFill="1" applyBorder="1" applyAlignment="1" applyProtection="1"/>
    <xf numFmtId="3" fontId="34" fillId="24" borderId="34" xfId="0" applyNumberFormat="1" applyFont="1" applyFill="1" applyBorder="1" applyAlignment="1" applyProtection="1"/>
    <xf numFmtId="3" fontId="92" fillId="24" borderId="34" xfId="0" applyNumberFormat="1" applyFont="1" applyFill="1" applyBorder="1" applyAlignment="1" applyProtection="1">
      <alignment horizontal="center"/>
    </xf>
    <xf numFmtId="0" fontId="94" fillId="15" borderId="0" xfId="0" applyFont="1" applyFill="1" applyProtection="1"/>
    <xf numFmtId="0" fontId="34" fillId="15" borderId="73" xfId="0" quotePrefix="1" applyFont="1" applyFill="1" applyBorder="1" applyAlignment="1" applyProtection="1">
      <alignment horizontal="left"/>
    </xf>
    <xf numFmtId="3" fontId="34" fillId="15" borderId="73" xfId="0" quotePrefix="1" applyNumberFormat="1" applyFont="1" applyFill="1" applyBorder="1" applyAlignment="1" applyProtection="1"/>
    <xf numFmtId="3" fontId="34" fillId="15" borderId="56" xfId="0" quotePrefix="1" applyNumberFormat="1" applyFont="1" applyFill="1" applyBorder="1" applyAlignment="1" applyProtection="1"/>
    <xf numFmtId="3" fontId="34" fillId="15" borderId="1" xfId="0" quotePrefix="1" applyNumberFormat="1" applyFont="1" applyFill="1" applyBorder="1" applyAlignment="1" applyProtection="1"/>
    <xf numFmtId="3" fontId="92" fillId="15" borderId="1" xfId="0" quotePrefix="1" applyNumberFormat="1" applyFont="1" applyFill="1" applyBorder="1" applyAlignment="1" applyProtection="1">
      <alignment horizontal="center"/>
    </xf>
    <xf numFmtId="0" fontId="58" fillId="26" borderId="80" xfId="0" applyFont="1" applyFill="1" applyBorder="1" applyAlignment="1" applyProtection="1">
      <alignment horizontal="left"/>
    </xf>
    <xf numFmtId="0" fontId="57" fillId="26" borderId="80" xfId="0" applyFont="1" applyFill="1" applyBorder="1" applyAlignment="1" applyProtection="1">
      <alignment horizontal="left"/>
    </xf>
    <xf numFmtId="3" fontId="57" fillId="26" borderId="80" xfId="0" applyNumberFormat="1" applyFont="1" applyFill="1" applyBorder="1" applyAlignment="1" applyProtection="1"/>
    <xf numFmtId="3" fontId="34" fillId="26" borderId="40" xfId="0" applyNumberFormat="1" applyFont="1" applyFill="1" applyBorder="1" applyAlignment="1" applyProtection="1"/>
    <xf numFmtId="3" fontId="34" fillId="26" borderId="41" xfId="0" applyNumberFormat="1" applyFont="1" applyFill="1" applyBorder="1" applyAlignment="1" applyProtection="1"/>
    <xf numFmtId="3" fontId="185" fillId="26" borderId="41" xfId="4" applyNumberFormat="1" applyFont="1" applyFill="1" applyBorder="1" applyAlignment="1" applyProtection="1">
      <alignment vertical="center"/>
    </xf>
    <xf numFmtId="3" fontId="92" fillId="26" borderId="41" xfId="0" applyNumberFormat="1" applyFont="1" applyFill="1" applyBorder="1" applyAlignment="1" applyProtection="1">
      <alignment horizontal="center"/>
    </xf>
    <xf numFmtId="3" fontId="34" fillId="15" borderId="120" xfId="0" quotePrefix="1" applyNumberFormat="1" applyFont="1" applyFill="1" applyBorder="1" applyAlignment="1" applyProtection="1"/>
    <xf numFmtId="3" fontId="34" fillId="15" borderId="101" xfId="0" quotePrefix="1" applyNumberFormat="1" applyFont="1" applyFill="1" applyBorder="1" applyAlignment="1" applyProtection="1"/>
    <xf numFmtId="3" fontId="34" fillId="15" borderId="98" xfId="0" quotePrefix="1" applyNumberFormat="1" applyFont="1" applyFill="1" applyBorder="1" applyAlignment="1" applyProtection="1"/>
    <xf numFmtId="3" fontId="92" fillId="15" borderId="98" xfId="0" quotePrefix="1" applyNumberFormat="1" applyFont="1" applyFill="1" applyBorder="1" applyAlignment="1" applyProtection="1">
      <alignment horizontal="center"/>
    </xf>
    <xf numFmtId="3" fontId="34" fillId="15" borderId="55" xfId="0" quotePrefix="1" applyNumberFormat="1" applyFont="1" applyFill="1" applyBorder="1" applyAlignment="1" applyProtection="1"/>
    <xf numFmtId="3" fontId="34" fillId="15" borderId="24" xfId="0" quotePrefix="1" applyNumberFormat="1" applyFont="1" applyFill="1" applyBorder="1" applyAlignment="1" applyProtection="1"/>
    <xf numFmtId="3" fontId="34" fillId="15" borderId="22" xfId="0" quotePrefix="1" applyNumberFormat="1" applyFont="1" applyFill="1" applyBorder="1" applyAlignment="1" applyProtection="1"/>
    <xf numFmtId="3" fontId="92" fillId="15" borderId="22" xfId="0" quotePrefix="1" applyNumberFormat="1" applyFont="1" applyFill="1" applyBorder="1" applyAlignment="1" applyProtection="1">
      <alignment horizontal="center"/>
    </xf>
    <xf numFmtId="3" fontId="34" fillId="15" borderId="57" xfId="0" quotePrefix="1" applyNumberFormat="1" applyFont="1" applyFill="1" applyBorder="1" applyAlignment="1" applyProtection="1"/>
    <xf numFmtId="3" fontId="34" fillId="15" borderId="29" xfId="0" quotePrefix="1" applyNumberFormat="1" applyFont="1" applyFill="1" applyBorder="1" applyAlignment="1" applyProtection="1"/>
    <xf numFmtId="3" fontId="34" fillId="15" borderId="27" xfId="0" quotePrefix="1" applyNumberFormat="1" applyFont="1" applyFill="1" applyBorder="1" applyAlignment="1" applyProtection="1"/>
    <xf numFmtId="3" fontId="92" fillId="15" borderId="27" xfId="0" quotePrefix="1" applyNumberFormat="1" applyFont="1" applyFill="1" applyBorder="1" applyAlignment="1" applyProtection="1">
      <alignment horizontal="center"/>
    </xf>
    <xf numFmtId="0" fontId="34" fillId="34" borderId="52" xfId="0" applyFont="1" applyFill="1" applyBorder="1" applyAlignment="1" applyProtection="1">
      <alignment horizontal="left"/>
    </xf>
    <xf numFmtId="0" fontId="34" fillId="34" borderId="52" xfId="0" quotePrefix="1" applyFont="1" applyFill="1" applyBorder="1" applyAlignment="1" applyProtection="1">
      <alignment horizontal="left"/>
    </xf>
    <xf numFmtId="3" fontId="34" fillId="34" borderId="52" xfId="0" quotePrefix="1" applyNumberFormat="1" applyFont="1" applyFill="1" applyBorder="1" applyAlignment="1" applyProtection="1"/>
    <xf numFmtId="3" fontId="34" fillId="34" borderId="8" xfId="0" quotePrefix="1" applyNumberFormat="1" applyFont="1" applyFill="1" applyBorder="1" applyAlignment="1" applyProtection="1"/>
    <xf numFmtId="3" fontId="34" fillId="34" borderId="3" xfId="0" quotePrefix="1" applyNumberFormat="1" applyFont="1" applyFill="1" applyBorder="1" applyAlignment="1" applyProtection="1"/>
    <xf numFmtId="3" fontId="92" fillId="34" borderId="3" xfId="0" quotePrefix="1" applyNumberFormat="1" applyFont="1" applyFill="1" applyBorder="1" applyAlignment="1" applyProtection="1">
      <alignment horizontal="center"/>
    </xf>
    <xf numFmtId="177" fontId="34" fillId="15" borderId="120" xfId="1" applyFont="1" applyFill="1" applyBorder="1" applyAlignment="1" applyProtection="1">
      <alignment horizontal="left"/>
    </xf>
    <xf numFmtId="0" fontId="93" fillId="15" borderId="120" xfId="0" applyFont="1" applyFill="1" applyBorder="1" applyAlignment="1" applyProtection="1">
      <alignment horizontal="left"/>
    </xf>
    <xf numFmtId="0" fontId="34" fillId="15" borderId="54" xfId="0" quotePrefix="1" applyFont="1" applyFill="1" applyBorder="1" applyAlignment="1" applyProtection="1">
      <alignment horizontal="left"/>
    </xf>
    <xf numFmtId="0" fontId="58" fillId="24" borderId="80" xfId="0" quotePrefix="1" applyFont="1" applyFill="1" applyBorder="1" applyAlignment="1" applyProtection="1">
      <alignment horizontal="left"/>
    </xf>
    <xf numFmtId="0" fontId="57" fillId="24" borderId="80" xfId="0" applyFont="1" applyFill="1" applyBorder="1" applyAlignment="1" applyProtection="1">
      <alignment horizontal="left"/>
    </xf>
    <xf numFmtId="0" fontId="57" fillId="24" borderId="80" xfId="0" quotePrefix="1" applyFont="1" applyFill="1" applyBorder="1" applyAlignment="1" applyProtection="1">
      <alignment horizontal="left"/>
    </xf>
    <xf numFmtId="3" fontId="57" fillId="24" borderId="80" xfId="0" applyNumberFormat="1" applyFont="1" applyFill="1" applyBorder="1" applyAlignment="1" applyProtection="1"/>
    <xf numFmtId="3" fontId="34" fillId="24" borderId="40" xfId="0" applyNumberFormat="1" applyFont="1" applyFill="1" applyBorder="1" applyAlignment="1" applyProtection="1"/>
    <xf numFmtId="3" fontId="34" fillId="24" borderId="41" xfId="0" applyNumberFormat="1" applyFont="1" applyFill="1" applyBorder="1" applyAlignment="1" applyProtection="1"/>
    <xf numFmtId="3" fontId="92" fillId="24" borderId="41" xfId="0" applyNumberFormat="1" applyFont="1" applyFill="1" applyBorder="1" applyAlignment="1" applyProtection="1">
      <alignment horizontal="center"/>
    </xf>
    <xf numFmtId="0" fontId="58" fillId="19" borderId="92" xfId="0" applyFont="1" applyFill="1" applyBorder="1" applyAlignment="1" applyProtection="1">
      <alignment horizontal="left"/>
    </xf>
    <xf numFmtId="0" fontId="57" fillId="19" borderId="92" xfId="0" applyFont="1" applyFill="1" applyBorder="1" applyAlignment="1" applyProtection="1">
      <alignment horizontal="left"/>
    </xf>
    <xf numFmtId="189" fontId="57" fillId="19" borderId="92" xfId="0" applyNumberFormat="1" applyFont="1" applyFill="1" applyBorder="1" applyAlignment="1" applyProtection="1"/>
    <xf numFmtId="189" fontId="34" fillId="17" borderId="86" xfId="0" applyNumberFormat="1" applyFont="1" applyFill="1" applyBorder="1" applyAlignment="1" applyProtection="1"/>
    <xf numFmtId="189" fontId="34" fillId="17" borderId="93" xfId="0" applyNumberFormat="1" applyFont="1" applyFill="1" applyBorder="1" applyAlignment="1" applyProtection="1"/>
    <xf numFmtId="3" fontId="92" fillId="19" borderId="93" xfId="0" applyNumberFormat="1" applyFont="1" applyFill="1" applyBorder="1" applyAlignment="1" applyProtection="1">
      <alignment horizontal="center"/>
    </xf>
    <xf numFmtId="0" fontId="204" fillId="35" borderId="31" xfId="8" applyFont="1" applyFill="1" applyBorder="1" applyAlignment="1" applyProtection="1">
      <alignment horizontal="center"/>
    </xf>
    <xf numFmtId="0" fontId="86" fillId="15" borderId="16" xfId="0" quotePrefix="1" applyFont="1" applyFill="1" applyBorder="1" applyAlignment="1" applyProtection="1">
      <alignment horizontal="left"/>
    </xf>
    <xf numFmtId="189" fontId="205" fillId="15" borderId="16" xfId="0" quotePrefix="1" applyNumberFormat="1" applyFont="1" applyFill="1" applyBorder="1" applyAlignment="1" applyProtection="1"/>
    <xf numFmtId="189" fontId="206" fillId="15" borderId="16" xfId="0" quotePrefix="1" applyNumberFormat="1" applyFont="1" applyFill="1" applyBorder="1" applyAlignment="1" applyProtection="1"/>
    <xf numFmtId="3" fontId="92" fillId="15" borderId="15" xfId="0" quotePrefix="1" applyNumberFormat="1" applyFont="1" applyFill="1" applyBorder="1" applyAlignment="1" applyProtection="1">
      <alignment horizontal="center"/>
    </xf>
    <xf numFmtId="0" fontId="57" fillId="19" borderId="80" xfId="0" applyFont="1" applyFill="1" applyBorder="1" applyAlignment="1" applyProtection="1">
      <alignment horizontal="left"/>
    </xf>
    <xf numFmtId="189" fontId="57" fillId="19" borderId="80" xfId="0" applyNumberFormat="1" applyFont="1" applyFill="1" applyBorder="1" applyAlignment="1" applyProtection="1">
      <alignment horizontal="right"/>
    </xf>
    <xf numFmtId="189" fontId="34" fillId="17" borderId="40" xfId="0" applyNumberFormat="1" applyFont="1" applyFill="1" applyBorder="1" applyAlignment="1" applyProtection="1">
      <alignment horizontal="right"/>
    </xf>
    <xf numFmtId="189" fontId="34" fillId="17" borderId="41" xfId="0" applyNumberFormat="1" applyFont="1" applyFill="1" applyBorder="1" applyAlignment="1" applyProtection="1">
      <alignment horizontal="right"/>
    </xf>
    <xf numFmtId="3" fontId="92" fillId="19" borderId="41" xfId="0" applyNumberFormat="1" applyFont="1" applyFill="1" applyBorder="1" applyAlignment="1" applyProtection="1">
      <alignment horizontal="center"/>
    </xf>
    <xf numFmtId="0" fontId="57" fillId="15" borderId="73" xfId="0" applyFont="1" applyFill="1" applyBorder="1" applyAlignment="1" applyProtection="1">
      <alignment horizontal="left"/>
    </xf>
    <xf numFmtId="3" fontId="57" fillId="15" borderId="73" xfId="0" applyNumberFormat="1" applyFont="1" applyFill="1" applyBorder="1" applyAlignment="1" applyProtection="1">
      <alignment horizontal="right"/>
    </xf>
    <xf numFmtId="3" fontId="57" fillId="36" borderId="73" xfId="0" applyNumberFormat="1" applyFont="1" applyFill="1" applyBorder="1" applyAlignment="1" applyProtection="1">
      <alignment horizontal="right"/>
    </xf>
    <xf numFmtId="3" fontId="34" fillId="15" borderId="56" xfId="0" applyNumberFormat="1" applyFont="1" applyFill="1" applyBorder="1" applyAlignment="1" applyProtection="1">
      <alignment horizontal="right"/>
    </xf>
    <xf numFmtId="3" fontId="34" fillId="15" borderId="1" xfId="0" applyNumberFormat="1" applyFont="1" applyFill="1" applyBorder="1" applyAlignment="1" applyProtection="1">
      <alignment horizontal="right"/>
    </xf>
    <xf numFmtId="3" fontId="92" fillId="15" borderId="1" xfId="0" applyNumberFormat="1" applyFont="1" applyFill="1" applyBorder="1" applyAlignment="1" applyProtection="1">
      <alignment horizontal="center"/>
    </xf>
    <xf numFmtId="0" fontId="86" fillId="15" borderId="99" xfId="0" applyFont="1" applyFill="1" applyBorder="1" applyProtection="1"/>
    <xf numFmtId="178" fontId="34" fillId="0" borderId="99" xfId="0" applyNumberFormat="1" applyFont="1" applyBorder="1" applyProtection="1"/>
    <xf numFmtId="0" fontId="86" fillId="15" borderId="23" xfId="0" applyFont="1" applyFill="1" applyBorder="1" applyProtection="1"/>
    <xf numFmtId="0" fontId="34" fillId="31" borderId="53" xfId="0" applyFont="1" applyFill="1" applyBorder="1" applyAlignment="1" applyProtection="1">
      <alignment horizontal="left"/>
    </xf>
    <xf numFmtId="3" fontId="34" fillId="31" borderId="53" xfId="0" quotePrefix="1" applyNumberFormat="1" applyFont="1" applyFill="1" applyBorder="1" applyAlignment="1" applyProtection="1"/>
    <xf numFmtId="3" fontId="34" fillId="31" borderId="20" xfId="0" quotePrefix="1" applyNumberFormat="1" applyFont="1" applyFill="1" applyBorder="1" applyAlignment="1" applyProtection="1"/>
    <xf numFmtId="3" fontId="34" fillId="31" borderId="18" xfId="0" quotePrefix="1" applyNumberFormat="1" applyFont="1" applyFill="1" applyBorder="1" applyAlignment="1" applyProtection="1"/>
    <xf numFmtId="3" fontId="92" fillId="31" borderId="18" xfId="0" quotePrefix="1" applyNumberFormat="1" applyFont="1" applyFill="1" applyBorder="1" applyAlignment="1" applyProtection="1">
      <alignment horizontal="center"/>
    </xf>
    <xf numFmtId="178" fontId="34" fillId="0" borderId="23" xfId="0" applyNumberFormat="1" applyFont="1" applyBorder="1" applyProtection="1"/>
    <xf numFmtId="0" fontId="34" fillId="31" borderId="55" xfId="0" applyFont="1" applyFill="1" applyBorder="1" applyAlignment="1" applyProtection="1">
      <alignment horizontal="left"/>
    </xf>
    <xf numFmtId="3" fontId="34" fillId="31" borderId="55" xfId="0" quotePrefix="1" applyNumberFormat="1" applyFont="1" applyFill="1" applyBorder="1" applyAlignment="1" applyProtection="1"/>
    <xf numFmtId="3" fontId="34" fillId="31" borderId="24" xfId="0" quotePrefix="1" applyNumberFormat="1" applyFont="1" applyFill="1" applyBorder="1" applyAlignment="1" applyProtection="1"/>
    <xf numFmtId="3" fontId="34" fillId="31" borderId="22" xfId="0" quotePrefix="1" applyNumberFormat="1" applyFont="1" applyFill="1" applyBorder="1" applyAlignment="1" applyProtection="1"/>
    <xf numFmtId="3" fontId="92" fillId="31" borderId="22" xfId="0" quotePrefix="1" applyNumberFormat="1" applyFont="1" applyFill="1" applyBorder="1" applyAlignment="1" applyProtection="1">
      <alignment horizontal="center"/>
    </xf>
    <xf numFmtId="178" fontId="34" fillId="31" borderId="55" xfId="0" applyNumberFormat="1" applyFont="1" applyFill="1" applyBorder="1" applyProtection="1"/>
    <xf numFmtId="178" fontId="34" fillId="31" borderId="54" xfId="0" applyNumberFormat="1" applyFont="1" applyFill="1" applyBorder="1" applyProtection="1"/>
    <xf numFmtId="3" fontId="34" fillId="31" borderId="54" xfId="0" quotePrefix="1" applyNumberFormat="1" applyFont="1" applyFill="1" applyBorder="1" applyAlignment="1" applyProtection="1"/>
    <xf numFmtId="3" fontId="34" fillId="31" borderId="33" xfId="0" quotePrefix="1" applyNumberFormat="1" applyFont="1" applyFill="1" applyBorder="1" applyAlignment="1" applyProtection="1"/>
    <xf numFmtId="3" fontId="34" fillId="31" borderId="34" xfId="0" quotePrefix="1" applyNumberFormat="1" applyFont="1" applyFill="1" applyBorder="1" applyAlignment="1" applyProtection="1"/>
    <xf numFmtId="3" fontId="92" fillId="31" borderId="34" xfId="0" quotePrefix="1" applyNumberFormat="1" applyFont="1" applyFill="1" applyBorder="1" applyAlignment="1" applyProtection="1">
      <alignment horizontal="center"/>
    </xf>
    <xf numFmtId="0" fontId="34" fillId="31" borderId="54" xfId="0" applyFont="1" applyFill="1" applyBorder="1" applyAlignment="1" applyProtection="1">
      <alignment horizontal="left"/>
    </xf>
    <xf numFmtId="0" fontId="34" fillId="31" borderId="53" xfId="0" quotePrefix="1" applyFont="1" applyFill="1" applyBorder="1" applyAlignment="1" applyProtection="1">
      <alignment horizontal="left"/>
    </xf>
    <xf numFmtId="0" fontId="57" fillId="31" borderId="54" xfId="0" applyFont="1" applyFill="1" applyBorder="1" applyAlignment="1" applyProtection="1">
      <alignment horizontal="left"/>
    </xf>
    <xf numFmtId="0" fontId="57" fillId="15" borderId="120" xfId="0" quotePrefix="1" applyFont="1" applyFill="1" applyBorder="1" applyAlignment="1" applyProtection="1">
      <alignment horizontal="left"/>
    </xf>
    <xf numFmtId="178" fontId="34" fillId="15" borderId="55" xfId="0" applyNumberFormat="1" applyFont="1" applyFill="1" applyBorder="1" applyProtection="1"/>
    <xf numFmtId="0" fontId="86" fillId="15" borderId="38" xfId="0" applyFont="1" applyFill="1" applyBorder="1" applyProtection="1"/>
    <xf numFmtId="0" fontId="34" fillId="31" borderId="121" xfId="0" applyFont="1" applyFill="1" applyBorder="1" applyAlignment="1" applyProtection="1">
      <alignment horizontal="left"/>
    </xf>
    <xf numFmtId="178" fontId="34" fillId="0" borderId="38" xfId="0" applyNumberFormat="1" applyFont="1" applyBorder="1" applyProtection="1"/>
    <xf numFmtId="178" fontId="34" fillId="15" borderId="122" xfId="0" applyNumberFormat="1" applyFont="1" applyFill="1" applyBorder="1" applyProtection="1"/>
    <xf numFmtId="1" fontId="57" fillId="15" borderId="123" xfId="0" applyNumberFormat="1" applyFont="1" applyFill="1" applyBorder="1" applyAlignment="1" applyProtection="1"/>
    <xf numFmtId="1" fontId="34" fillId="15" borderId="0" xfId="0" quotePrefix="1" applyNumberFormat="1" applyFont="1" applyFill="1" applyBorder="1" applyAlignment="1" applyProtection="1">
      <alignment horizontal="right"/>
    </xf>
    <xf numFmtId="0" fontId="34" fillId="15" borderId="124" xfId="0" applyFont="1" applyFill="1" applyBorder="1" applyAlignment="1" applyProtection="1">
      <alignment horizontal="left"/>
    </xf>
    <xf numFmtId="0" fontId="34" fillId="15" borderId="122" xfId="0" applyFont="1" applyFill="1" applyBorder="1" applyAlignment="1" applyProtection="1">
      <alignment horizontal="left"/>
    </xf>
    <xf numFmtId="1" fontId="57" fillId="15" borderId="125" xfId="0" applyNumberFormat="1" applyFont="1" applyFill="1" applyBorder="1" applyProtection="1"/>
    <xf numFmtId="1" fontId="57" fillId="15" borderId="126" xfId="0" applyNumberFormat="1" applyFont="1" applyFill="1" applyBorder="1" applyProtection="1"/>
    <xf numFmtId="3" fontId="34" fillId="15" borderId="0" xfId="0" applyNumberFormat="1" applyFont="1" applyFill="1" applyBorder="1" applyProtection="1"/>
    <xf numFmtId="0" fontId="86" fillId="15" borderId="96" xfId="0" quotePrefix="1" applyFont="1" applyFill="1" applyBorder="1" applyAlignment="1" applyProtection="1">
      <alignment horizontal="left"/>
    </xf>
    <xf numFmtId="189" fontId="205" fillId="15" borderId="96" xfId="0" quotePrefix="1" applyNumberFormat="1" applyFont="1" applyFill="1" applyBorder="1" applyAlignment="1" applyProtection="1"/>
    <xf numFmtId="189" fontId="206" fillId="15" borderId="96" xfId="0" quotePrefix="1" applyNumberFormat="1" applyFont="1" applyFill="1" applyBorder="1" applyAlignment="1" applyProtection="1"/>
    <xf numFmtId="0" fontId="34" fillId="15" borderId="0" xfId="0" applyFont="1" applyFill="1" applyBorder="1" applyAlignment="1" applyProtection="1">
      <alignment horizontal="left"/>
    </xf>
    <xf numFmtId="1" fontId="57" fillId="15" borderId="0" xfId="0" applyNumberFormat="1" applyFont="1" applyFill="1" applyBorder="1" applyProtection="1"/>
    <xf numFmtId="0" fontId="3" fillId="15" borderId="0" xfId="4" applyFont="1" applyFill="1" applyBorder="1" applyAlignment="1" applyProtection="1">
      <alignment horizontal="left" vertical="center"/>
    </xf>
    <xf numFmtId="1" fontId="57" fillId="15" borderId="12" xfId="0" applyNumberFormat="1" applyFont="1" applyFill="1" applyBorder="1" applyProtection="1"/>
    <xf numFmtId="0" fontId="34" fillId="15" borderId="0" xfId="0" applyFont="1" applyFill="1" applyBorder="1" applyAlignment="1" applyProtection="1">
      <alignment horizontal="right"/>
    </xf>
    <xf numFmtId="0" fontId="91" fillId="15" borderId="0" xfId="0" applyFont="1" applyFill="1" applyBorder="1" applyAlignment="1" applyProtection="1">
      <alignment horizontal="center"/>
    </xf>
    <xf numFmtId="0" fontId="91" fillId="15" borderId="0" xfId="0" applyFont="1" applyFill="1" applyBorder="1" applyAlignment="1" applyProtection="1">
      <alignment horizontal="left"/>
    </xf>
    <xf numFmtId="1" fontId="95" fillId="15" borderId="0" xfId="0" applyNumberFormat="1" applyFont="1" applyFill="1" applyBorder="1" applyProtection="1"/>
    <xf numFmtId="0" fontId="96" fillId="15" borderId="0" xfId="0" applyFont="1" applyFill="1" applyProtection="1"/>
    <xf numFmtId="0" fontId="92" fillId="15" borderId="0" xfId="0" applyFont="1" applyFill="1" applyBorder="1" applyAlignment="1" applyProtection="1">
      <alignment horizontal="right"/>
    </xf>
    <xf numFmtId="3" fontId="87" fillId="15" borderId="0" xfId="0" applyNumberFormat="1" applyFont="1" applyFill="1" applyProtection="1"/>
    <xf numFmtId="1" fontId="57" fillId="15" borderId="99" xfId="0" applyNumberFormat="1" applyFont="1" applyFill="1" applyBorder="1" applyProtection="1"/>
    <xf numFmtId="0" fontId="57" fillId="15" borderId="0" xfId="0" applyFont="1" applyFill="1" applyBorder="1" applyAlignment="1" applyProtection="1">
      <alignment horizontal="left"/>
    </xf>
    <xf numFmtId="1" fontId="92" fillId="15" borderId="0" xfId="0" applyNumberFormat="1" applyFont="1" applyFill="1" applyBorder="1" applyAlignment="1" applyProtection="1">
      <alignment horizontal="right"/>
    </xf>
    <xf numFmtId="3" fontId="87" fillId="15" borderId="99" xfId="0" applyNumberFormat="1" applyFont="1" applyFill="1" applyBorder="1" applyProtection="1"/>
    <xf numFmtId="178" fontId="88" fillId="15" borderId="0" xfId="0" quotePrefix="1" applyNumberFormat="1" applyFont="1" applyFill="1" applyBorder="1" applyAlignment="1" applyProtection="1">
      <alignment horizontal="left"/>
    </xf>
    <xf numFmtId="3" fontId="57" fillId="15" borderId="0" xfId="0" applyNumberFormat="1" applyFont="1" applyFill="1" applyBorder="1" applyProtection="1"/>
    <xf numFmtId="0" fontId="92" fillId="15" borderId="0" xfId="0" quotePrefix="1" applyFont="1" applyFill="1" applyBorder="1" applyAlignment="1" applyProtection="1">
      <alignment horizontal="left"/>
    </xf>
    <xf numFmtId="0" fontId="86" fillId="32" borderId="0" xfId="0" applyFont="1" applyFill="1" applyProtection="1"/>
    <xf numFmtId="0" fontId="87" fillId="32" borderId="0" xfId="0" applyFont="1" applyFill="1" applyProtection="1"/>
    <xf numFmtId="0" fontId="86" fillId="17" borderId="0" xfId="7" applyFont="1" applyFill="1" applyBorder="1" applyProtection="1"/>
    <xf numFmtId="0" fontId="159" fillId="17" borderId="0" xfId="4" quotePrefix="1" applyFont="1" applyFill="1" applyAlignment="1" applyProtection="1">
      <alignment vertical="center"/>
    </xf>
    <xf numFmtId="0" fontId="86" fillId="17" borderId="0" xfId="7" applyFont="1" applyFill="1" applyProtection="1"/>
    <xf numFmtId="0" fontId="207" fillId="17" borderId="0" xfId="10" applyFont="1" applyFill="1" applyProtection="1"/>
    <xf numFmtId="0" fontId="158" fillId="17" borderId="0" xfId="7" applyFont="1" applyFill="1" applyAlignment="1" applyProtection="1">
      <alignment horizontal="center" vertical="center"/>
    </xf>
    <xf numFmtId="0" fontId="208" fillId="17" borderId="0" xfId="16" applyFont="1" applyFill="1" applyBorder="1" applyAlignment="1" applyProtection="1">
      <alignment horizontal="left"/>
    </xf>
    <xf numFmtId="0" fontId="159" fillId="12" borderId="0" xfId="16" applyFont="1" applyFill="1" applyAlignment="1" applyProtection="1">
      <alignment horizontal="left"/>
    </xf>
    <xf numFmtId="0" fontId="87" fillId="17" borderId="0" xfId="7" applyFont="1" applyFill="1" applyBorder="1" applyProtection="1"/>
    <xf numFmtId="0" fontId="157" fillId="17" borderId="0" xfId="0" applyNumberFormat="1" applyFont="1" applyFill="1" applyBorder="1" applyAlignment="1" applyProtection="1">
      <alignment horizontal="left"/>
    </xf>
    <xf numFmtId="0" fontId="158" fillId="17" borderId="0" xfId="7" applyNumberFormat="1" applyFont="1" applyFill="1" applyAlignment="1" applyProtection="1">
      <alignment horizontal="center" vertical="center"/>
    </xf>
    <xf numFmtId="0" fontId="87" fillId="17" borderId="0" xfId="7" applyNumberFormat="1" applyFont="1" applyFill="1" applyBorder="1" applyProtection="1"/>
    <xf numFmtId="0" fontId="34" fillId="32" borderId="0" xfId="7" applyFont="1" applyFill="1" applyBorder="1" applyProtection="1"/>
    <xf numFmtId="0" fontId="86" fillId="32" borderId="0" xfId="7" applyFont="1" applyFill="1" applyBorder="1" applyProtection="1"/>
    <xf numFmtId="0" fontId="87" fillId="17" borderId="0" xfId="7" applyFont="1" applyFill="1" applyAlignment="1" applyProtection="1">
      <alignment horizontal="right"/>
    </xf>
    <xf numFmtId="187" fontId="209" fillId="15" borderId="3" xfId="10" applyNumberFormat="1" applyFont="1" applyFill="1" applyBorder="1" applyAlignment="1" applyProtection="1">
      <alignment horizontal="center" vertical="center"/>
    </xf>
    <xf numFmtId="186" fontId="201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Font="1" applyFill="1" applyBorder="1" applyAlignment="1" applyProtection="1">
      <alignment horizontal="center"/>
    </xf>
    <xf numFmtId="0" fontId="31" fillId="17" borderId="0" xfId="10" applyFont="1" applyFill="1" applyProtection="1"/>
    <xf numFmtId="0" fontId="154" fillId="15" borderId="3" xfId="0" applyNumberFormat="1" applyFont="1" applyFill="1" applyBorder="1" applyAlignment="1" applyProtection="1">
      <alignment horizontal="center" vertical="center"/>
    </xf>
    <xf numFmtId="0" fontId="203" fillId="15" borderId="3" xfId="4" applyNumberFormat="1" applyFont="1" applyFill="1" applyBorder="1" applyAlignment="1" applyProtection="1">
      <alignment horizontal="center" vertical="center"/>
    </xf>
    <xf numFmtId="0" fontId="31" fillId="17" borderId="0" xfId="10" applyNumberFormat="1" applyFont="1" applyFill="1" applyProtection="1"/>
    <xf numFmtId="0" fontId="31" fillId="32" borderId="0" xfId="10" applyFont="1" applyFill="1" applyProtection="1"/>
    <xf numFmtId="0" fontId="12" fillId="17" borderId="0" xfId="4" quotePrefix="1" applyFont="1" applyFill="1" applyAlignment="1" applyProtection="1">
      <alignment vertical="center"/>
    </xf>
    <xf numFmtId="0" fontId="87" fillId="17" borderId="0" xfId="7" quotePrefix="1" applyFont="1" applyFill="1" applyAlignment="1" applyProtection="1">
      <alignment horizontal="left"/>
    </xf>
    <xf numFmtId="0" fontId="87" fillId="17" borderId="0" xfId="7" quotePrefix="1" applyNumberFormat="1" applyFont="1" applyFill="1" applyAlignment="1" applyProtection="1">
      <alignment horizontal="left"/>
    </xf>
    <xf numFmtId="0" fontId="201" fillId="17" borderId="0" xfId="4" quotePrefix="1" applyFont="1" applyFill="1" applyBorder="1" applyAlignment="1" applyProtection="1"/>
    <xf numFmtId="0" fontId="210" fillId="17" borderId="0" xfId="7" applyFont="1" applyFill="1" applyBorder="1" applyAlignment="1" applyProtection="1">
      <alignment horizontal="right"/>
    </xf>
    <xf numFmtId="0" fontId="211" fillId="17" borderId="0" xfId="10" applyFont="1" applyFill="1" applyBorder="1" applyAlignment="1" applyProtection="1">
      <alignment horizontal="right"/>
    </xf>
    <xf numFmtId="186" fontId="212" fillId="15" borderId="3" xfId="16" applyNumberFormat="1" applyFont="1" applyFill="1" applyBorder="1" applyAlignment="1" applyProtection="1">
      <alignment horizontal="center" vertical="center"/>
    </xf>
    <xf numFmtId="0" fontId="209" fillId="17" borderId="0" xfId="16" applyFont="1" applyFill="1" applyBorder="1" applyAlignment="1" applyProtection="1">
      <alignment horizontal="left"/>
    </xf>
    <xf numFmtId="0" fontId="6" fillId="17" borderId="0" xfId="10" applyFont="1" applyFill="1" applyBorder="1" applyAlignment="1" applyProtection="1">
      <alignment horizontal="right"/>
    </xf>
    <xf numFmtId="0" fontId="213" fillId="17" borderId="0" xfId="10" applyFont="1" applyFill="1" applyBorder="1" applyAlignment="1" applyProtection="1">
      <alignment horizontal="center"/>
    </xf>
    <xf numFmtId="189" fontId="214" fillId="17" borderId="0" xfId="17" applyNumberFormat="1" applyFont="1" applyFill="1" applyBorder="1" applyAlignment="1" applyProtection="1"/>
    <xf numFmtId="38" fontId="214" fillId="17" borderId="0" xfId="17" applyNumberFormat="1" applyFont="1" applyFill="1" applyBorder="1" applyProtection="1"/>
    <xf numFmtId="0" fontId="214" fillId="17" borderId="0" xfId="17" applyNumberFormat="1" applyFont="1" applyFill="1" applyAlignment="1" applyProtection="1"/>
    <xf numFmtId="0" fontId="210" fillId="17" borderId="0" xfId="7" quotePrefix="1" applyFont="1" applyFill="1" applyBorder="1" applyAlignment="1" applyProtection="1">
      <alignment horizontal="left"/>
    </xf>
    <xf numFmtId="0" fontId="215" fillId="17" borderId="0" xfId="7" applyFont="1" applyFill="1" applyBorder="1" applyAlignment="1" applyProtection="1"/>
    <xf numFmtId="179" fontId="216" fillId="15" borderId="3" xfId="4" applyNumberFormat="1" applyFont="1" applyFill="1" applyBorder="1" applyAlignment="1" applyProtection="1">
      <alignment horizontal="center" vertical="center"/>
    </xf>
    <xf numFmtId="0" fontId="217" fillId="35" borderId="0" xfId="7" quotePrefix="1" applyFont="1" applyFill="1" applyAlignment="1" applyProtection="1">
      <alignment horizontal="center"/>
    </xf>
    <xf numFmtId="179" fontId="102" fillId="15" borderId="3" xfId="4" applyNumberFormat="1" applyFont="1" applyFill="1" applyBorder="1" applyAlignment="1" applyProtection="1">
      <alignment horizontal="center" vertical="center"/>
    </xf>
    <xf numFmtId="0" fontId="34" fillId="17" borderId="0" xfId="7" applyNumberFormat="1" applyFont="1" applyFill="1" applyBorder="1" applyProtection="1"/>
    <xf numFmtId="0" fontId="34" fillId="17" borderId="0" xfId="7" applyFont="1" applyFill="1" applyBorder="1" applyProtection="1"/>
    <xf numFmtId="0" fontId="57" fillId="17" borderId="47" xfId="7" applyFont="1" applyFill="1" applyBorder="1" applyProtection="1"/>
    <xf numFmtId="178" fontId="57" fillId="17" borderId="0" xfId="7" applyNumberFormat="1" applyFont="1" applyFill="1" applyBorder="1" applyProtection="1"/>
    <xf numFmtId="0" fontId="57" fillId="17" borderId="47" xfId="7" applyNumberFormat="1" applyFont="1" applyFill="1" applyBorder="1" applyProtection="1"/>
    <xf numFmtId="178" fontId="57" fillId="17" borderId="0" xfId="7" applyNumberFormat="1" applyFont="1" applyFill="1" applyBorder="1" applyAlignment="1" applyProtection="1">
      <alignment horizontal="left"/>
    </xf>
    <xf numFmtId="195" fontId="57" fillId="15" borderId="95" xfId="7" quotePrefix="1" applyNumberFormat="1" applyFont="1" applyFill="1" applyBorder="1" applyAlignment="1" applyProtection="1">
      <alignment horizontal="center"/>
    </xf>
    <xf numFmtId="195" fontId="57" fillId="15" borderId="96" xfId="7" quotePrefix="1" applyNumberFormat="1" applyFont="1" applyFill="1" applyBorder="1" applyAlignment="1" applyProtection="1">
      <alignment horizontal="center"/>
    </xf>
    <xf numFmtId="195" fontId="57" fillId="15" borderId="97" xfId="7" quotePrefix="1" applyNumberFormat="1" applyFont="1" applyFill="1" applyBorder="1" applyAlignment="1" applyProtection="1">
      <alignment horizontal="center"/>
    </xf>
    <xf numFmtId="195" fontId="177" fillId="19" borderId="117" xfId="7" quotePrefix="1" applyNumberFormat="1" applyFont="1" applyFill="1" applyBorder="1" applyAlignment="1" applyProtection="1">
      <alignment horizontal="center" wrapText="1"/>
    </xf>
    <xf numFmtId="195" fontId="176" fillId="19" borderId="117" xfId="7" quotePrefix="1" applyNumberFormat="1" applyFont="1" applyFill="1" applyBorder="1" applyAlignment="1" applyProtection="1">
      <alignment horizontal="center" vertical="center" wrapText="1"/>
    </xf>
    <xf numFmtId="195" fontId="218" fillId="37" borderId="117" xfId="7" quotePrefix="1" applyNumberFormat="1" applyFont="1" applyFill="1" applyBorder="1" applyAlignment="1" applyProtection="1">
      <alignment horizontal="center" vertical="center" wrapText="1"/>
    </xf>
    <xf numFmtId="195" fontId="156" fillId="37" borderId="117" xfId="7" quotePrefix="1" applyNumberFormat="1" applyFont="1" applyFill="1" applyBorder="1" applyAlignment="1" applyProtection="1">
      <alignment horizontal="center" vertical="center" wrapText="1"/>
    </xf>
    <xf numFmtId="195" fontId="219" fillId="38" borderId="117" xfId="7" quotePrefix="1" applyNumberFormat="1" applyFont="1" applyFill="1" applyBorder="1" applyAlignment="1" applyProtection="1">
      <alignment horizontal="center" wrapText="1"/>
    </xf>
    <xf numFmtId="195" fontId="57" fillId="15" borderId="127" xfId="7" quotePrefix="1" applyNumberFormat="1" applyFont="1" applyFill="1" applyBorder="1" applyAlignment="1" applyProtection="1">
      <alignment horizontal="center" wrapText="1"/>
    </xf>
    <xf numFmtId="178" fontId="57" fillId="17" borderId="17" xfId="7" applyNumberFormat="1" applyFont="1" applyFill="1" applyBorder="1" applyAlignment="1" applyProtection="1">
      <alignment horizontal="center" vertical="center" wrapText="1"/>
    </xf>
    <xf numFmtId="0" fontId="91" fillId="15" borderId="117" xfId="7" quotePrefix="1" applyNumberFormat="1" applyFont="1" applyFill="1" applyBorder="1" applyAlignment="1" applyProtection="1">
      <alignment horizontal="center" wrapText="1"/>
    </xf>
    <xf numFmtId="0" fontId="57" fillId="15" borderId="117" xfId="7" quotePrefix="1" applyNumberFormat="1" applyFont="1" applyFill="1" applyBorder="1" applyAlignment="1" applyProtection="1">
      <alignment horizontal="center" wrapText="1"/>
    </xf>
    <xf numFmtId="0" fontId="58" fillId="15" borderId="122" xfId="7" quotePrefix="1" applyFont="1" applyFill="1" applyBorder="1" applyAlignment="1" applyProtection="1">
      <alignment horizontal="left" vertical="top"/>
    </xf>
    <xf numFmtId="0" fontId="58" fillId="15" borderId="47" xfId="7" quotePrefix="1" applyFont="1" applyFill="1" applyBorder="1" applyAlignment="1" applyProtection="1">
      <alignment horizontal="center" vertical="top"/>
    </xf>
    <xf numFmtId="0" fontId="58" fillId="15" borderId="48" xfId="7" quotePrefix="1" applyFont="1" applyFill="1" applyBorder="1" applyAlignment="1" applyProtection="1">
      <alignment horizontal="center" vertical="top"/>
    </xf>
    <xf numFmtId="196" fontId="177" fillId="19" borderId="123" xfId="7" quotePrefix="1" applyNumberFormat="1" applyFont="1" applyFill="1" applyBorder="1" applyAlignment="1" applyProtection="1">
      <alignment horizontal="center"/>
    </xf>
    <xf numFmtId="179" fontId="220" fillId="19" borderId="123" xfId="7" quotePrefix="1" applyNumberFormat="1" applyFont="1" applyFill="1" applyBorder="1" applyAlignment="1" applyProtection="1">
      <alignment horizontal="center"/>
    </xf>
    <xf numFmtId="196" fontId="158" fillId="37" borderId="123" xfId="7" quotePrefix="1" applyNumberFormat="1" applyFont="1" applyFill="1" applyBorder="1" applyAlignment="1" applyProtection="1">
      <alignment horizontal="center"/>
    </xf>
    <xf numFmtId="179" fontId="156" fillId="37" borderId="123" xfId="7" quotePrefix="1" applyNumberFormat="1" applyFont="1" applyFill="1" applyBorder="1" applyAlignment="1" applyProtection="1">
      <alignment horizontal="center"/>
    </xf>
    <xf numFmtId="179" fontId="87" fillId="17" borderId="0" xfId="7" applyNumberFormat="1" applyFont="1" applyFill="1" applyAlignment="1" applyProtection="1">
      <alignment horizontal="right"/>
    </xf>
    <xf numFmtId="179" fontId="219" fillId="38" borderId="123" xfId="7" quotePrefix="1" applyNumberFormat="1" applyFont="1" applyFill="1" applyBorder="1" applyAlignment="1" applyProtection="1">
      <alignment horizontal="center"/>
    </xf>
    <xf numFmtId="179" fontId="57" fillId="15" borderId="128" xfId="7" quotePrefix="1" applyNumberFormat="1" applyFont="1" applyFill="1" applyBorder="1" applyAlignment="1" applyProtection="1">
      <alignment horizontal="center"/>
    </xf>
    <xf numFmtId="0" fontId="57" fillId="17" borderId="17" xfId="7" applyFont="1" applyFill="1" applyBorder="1" applyAlignment="1" applyProtection="1">
      <alignment horizontal="center"/>
    </xf>
    <xf numFmtId="196" fontId="34" fillId="15" borderId="123" xfId="7" quotePrefix="1" applyNumberFormat="1" applyFont="1" applyFill="1" applyBorder="1" applyAlignment="1" applyProtection="1">
      <alignment horizontal="center"/>
    </xf>
    <xf numFmtId="0" fontId="34" fillId="17" borderId="0" xfId="7" applyFont="1" applyFill="1" applyProtection="1"/>
    <xf numFmtId="0" fontId="34" fillId="15" borderId="11" xfId="7" applyFont="1" applyFill="1" applyBorder="1" applyAlignment="1" applyProtection="1">
      <alignment horizontal="left"/>
    </xf>
    <xf numFmtId="0" fontId="34" fillId="15" borderId="0" xfId="7" applyFont="1" applyFill="1" applyBorder="1" applyAlignment="1" applyProtection="1">
      <alignment horizontal="center"/>
    </xf>
    <xf numFmtId="0" fontId="34" fillId="15" borderId="2" xfId="7" applyFont="1" applyFill="1" applyBorder="1" applyAlignment="1" applyProtection="1">
      <alignment horizontal="center"/>
    </xf>
    <xf numFmtId="0" fontId="34" fillId="15" borderId="52" xfId="7" quotePrefix="1" applyFont="1" applyFill="1" applyBorder="1" applyAlignment="1" applyProtection="1">
      <alignment horizontal="center"/>
    </xf>
    <xf numFmtId="0" fontId="57" fillId="15" borderId="52" xfId="7" quotePrefix="1" applyFont="1" applyFill="1" applyBorder="1" applyAlignment="1" applyProtection="1">
      <alignment horizontal="center"/>
    </xf>
    <xf numFmtId="0" fontId="57" fillId="15" borderId="129" xfId="7" quotePrefix="1" applyFont="1" applyFill="1" applyBorder="1" applyAlignment="1" applyProtection="1">
      <alignment horizontal="center"/>
    </xf>
    <xf numFmtId="0" fontId="86" fillId="17" borderId="17" xfId="7" applyFont="1" applyFill="1" applyBorder="1" applyProtection="1"/>
    <xf numFmtId="0" fontId="34" fillId="15" borderId="52" xfId="7" quotePrefix="1" applyNumberFormat="1" applyFont="1" applyFill="1" applyBorder="1" applyAlignment="1" applyProtection="1">
      <alignment horizontal="center"/>
    </xf>
    <xf numFmtId="0" fontId="57" fillId="15" borderId="52" xfId="7" quotePrefix="1" applyNumberFormat="1" applyFont="1" applyFill="1" applyBorder="1" applyAlignment="1" applyProtection="1">
      <alignment horizontal="center"/>
    </xf>
    <xf numFmtId="0" fontId="88" fillId="15" borderId="31" xfId="7" quotePrefix="1" applyFont="1" applyFill="1" applyBorder="1" applyAlignment="1" applyProtection="1">
      <alignment horizontal="left"/>
    </xf>
    <xf numFmtId="0" fontId="88" fillId="15" borderId="16" xfId="7" quotePrefix="1" applyFont="1" applyFill="1" applyBorder="1" applyAlignment="1" applyProtection="1">
      <alignment horizontal="left"/>
    </xf>
    <xf numFmtId="0" fontId="88" fillId="15" borderId="88" xfId="7" quotePrefix="1" applyFont="1" applyFill="1" applyBorder="1" applyAlignment="1" applyProtection="1">
      <alignment horizontal="left"/>
    </xf>
    <xf numFmtId="0" fontId="221" fillId="17" borderId="0" xfId="7" applyFont="1" applyFill="1" applyBorder="1" applyProtection="1"/>
    <xf numFmtId="38" fontId="63" fillId="15" borderId="17" xfId="17" applyNumberFormat="1" applyFont="1" applyFill="1" applyBorder="1" applyAlignment="1" applyProtection="1"/>
    <xf numFmtId="38" fontId="63" fillId="15" borderId="0" xfId="17" applyNumberFormat="1" applyFont="1" applyFill="1" applyBorder="1" applyAlignment="1" applyProtection="1"/>
    <xf numFmtId="38" fontId="63" fillId="15" borderId="2" xfId="17" applyNumberFormat="1" applyFont="1" applyFill="1" applyBorder="1" applyAlignment="1" applyProtection="1"/>
    <xf numFmtId="197" fontId="34" fillId="15" borderId="90" xfId="7" applyNumberFormat="1" applyFont="1" applyFill="1" applyBorder="1" applyAlignment="1" applyProtection="1"/>
    <xf numFmtId="197" fontId="57" fillId="15" borderId="90" xfId="7" applyNumberFormat="1" applyFont="1" applyFill="1" applyBorder="1" applyAlignment="1" applyProtection="1"/>
    <xf numFmtId="197" fontId="87" fillId="17" borderId="0" xfId="7" applyNumberFormat="1" applyFont="1" applyFill="1" applyAlignment="1" applyProtection="1">
      <alignment horizontal="right"/>
    </xf>
    <xf numFmtId="197" fontId="34" fillId="15" borderId="130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>
      <alignment horizontal="right"/>
    </xf>
    <xf numFmtId="38" fontId="6" fillId="15" borderId="17" xfId="17" applyNumberFormat="1" applyFont="1" applyFill="1" applyBorder="1" applyAlignment="1" applyProtection="1"/>
    <xf numFmtId="38" fontId="6" fillId="15" borderId="0" xfId="17" applyNumberFormat="1" applyFont="1" applyFill="1" applyBorder="1" applyAlignment="1" applyProtection="1"/>
    <xf numFmtId="38" fontId="6" fillId="15" borderId="2" xfId="17" applyNumberFormat="1" applyFont="1" applyFill="1" applyBorder="1" applyAlignment="1" applyProtection="1"/>
    <xf numFmtId="197" fontId="34" fillId="15" borderId="73" xfId="7" applyNumberFormat="1" applyFont="1" applyFill="1" applyBorder="1" applyAlignment="1" applyProtection="1"/>
    <xf numFmtId="197" fontId="57" fillId="15" borderId="73" xfId="7" applyNumberFormat="1" applyFont="1" applyFill="1" applyBorder="1" applyAlignment="1" applyProtection="1"/>
    <xf numFmtId="197" fontId="34" fillId="15" borderId="131" xfId="7" applyNumberFormat="1" applyFont="1" applyFill="1" applyBorder="1" applyAlignment="1" applyProtection="1"/>
    <xf numFmtId="38" fontId="3" fillId="15" borderId="132" xfId="17" applyNumberFormat="1" applyFont="1" applyFill="1" applyBorder="1" applyAlignment="1" applyProtection="1"/>
    <xf numFmtId="38" fontId="3" fillId="15" borderId="99" xfId="17" applyNumberFormat="1" applyFont="1" applyFill="1" applyBorder="1" applyAlignment="1" applyProtection="1"/>
    <xf numFmtId="38" fontId="3" fillId="15" borderId="133" xfId="17" applyNumberFormat="1" applyFont="1" applyFill="1" applyBorder="1" applyAlignment="1" applyProtection="1"/>
    <xf numFmtId="197" fontId="34" fillId="15" borderId="120" xfId="7" applyNumberFormat="1" applyFont="1" applyFill="1" applyBorder="1" applyAlignment="1" applyProtection="1"/>
    <xf numFmtId="197" fontId="57" fillId="15" borderId="120" xfId="7" applyNumberFormat="1" applyFont="1" applyFill="1" applyBorder="1" applyAlignment="1" applyProtection="1"/>
    <xf numFmtId="197" fontId="57" fillId="15" borderId="134" xfId="7" applyNumberFormat="1" applyFont="1" applyFill="1" applyBorder="1" applyAlignment="1" applyProtection="1"/>
    <xf numFmtId="38" fontId="3" fillId="15" borderId="115" xfId="17" applyNumberFormat="1" applyFont="1" applyFill="1" applyBorder="1" applyAlignment="1" applyProtection="1"/>
    <xf numFmtId="38" fontId="3" fillId="15" borderId="23" xfId="17" applyNumberFormat="1" applyFont="1" applyFill="1" applyBorder="1" applyAlignment="1" applyProtection="1"/>
    <xf numFmtId="38" fontId="3" fillId="15" borderId="102" xfId="17" applyNumberFormat="1" applyFont="1" applyFill="1" applyBorder="1" applyAlignment="1" applyProtection="1"/>
    <xf numFmtId="197" fontId="34" fillId="15" borderId="55" xfId="7" applyNumberFormat="1" applyFont="1" applyFill="1" applyBorder="1" applyAlignment="1" applyProtection="1"/>
    <xf numFmtId="197" fontId="57" fillId="15" borderId="55" xfId="7" applyNumberFormat="1" applyFont="1" applyFill="1" applyBorder="1" applyAlignment="1" applyProtection="1"/>
    <xf numFmtId="197" fontId="57" fillId="15" borderId="135" xfId="7" applyNumberFormat="1" applyFont="1" applyFill="1" applyBorder="1" applyAlignment="1" applyProtection="1"/>
    <xf numFmtId="38" fontId="3" fillId="15" borderId="113" xfId="17" applyNumberFormat="1" applyFont="1" applyFill="1" applyBorder="1" applyAlignment="1" applyProtection="1"/>
    <xf numFmtId="38" fontId="3" fillId="15" borderId="32" xfId="17" applyNumberFormat="1" applyFont="1" applyFill="1" applyBorder="1" applyAlignment="1" applyProtection="1"/>
    <xf numFmtId="38" fontId="3" fillId="15" borderId="39" xfId="17" applyNumberFormat="1" applyFont="1" applyFill="1" applyBorder="1" applyAlignment="1" applyProtection="1"/>
    <xf numFmtId="197" fontId="34" fillId="15" borderId="57" xfId="7" applyNumberFormat="1" applyFont="1" applyFill="1" applyBorder="1" applyAlignment="1" applyProtection="1"/>
    <xf numFmtId="197" fontId="57" fillId="15" borderId="57" xfId="7" applyNumberFormat="1" applyFont="1" applyFill="1" applyBorder="1" applyAlignment="1" applyProtection="1"/>
    <xf numFmtId="197" fontId="57" fillId="15" borderId="136" xfId="7" applyNumberFormat="1" applyFont="1" applyFill="1" applyBorder="1" applyAlignment="1" applyProtection="1"/>
    <xf numFmtId="38" fontId="6" fillId="8" borderId="31" xfId="17" applyNumberFormat="1" applyFont="1" applyFill="1" applyBorder="1" applyAlignment="1" applyProtection="1"/>
    <xf numFmtId="38" fontId="6" fillId="8" borderId="16" xfId="17" applyNumberFormat="1" applyFont="1" applyFill="1" applyBorder="1" applyAlignment="1" applyProtection="1"/>
    <xf numFmtId="38" fontId="6" fillId="8" borderId="88" xfId="17" applyNumberFormat="1" applyFont="1" applyFill="1" applyBorder="1" applyAlignment="1" applyProtection="1"/>
    <xf numFmtId="197" fontId="34" fillId="17" borderId="52" xfId="7" applyNumberFormat="1" applyFont="1" applyFill="1" applyBorder="1" applyAlignment="1" applyProtection="1"/>
    <xf numFmtId="197" fontId="57" fillId="17" borderId="52" xfId="7" applyNumberFormat="1" applyFont="1" applyFill="1" applyBorder="1" applyAlignment="1" applyProtection="1"/>
    <xf numFmtId="197" fontId="57" fillId="17" borderId="129" xfId="7" applyNumberFormat="1" applyFont="1" applyFill="1" applyBorder="1" applyAlignment="1" applyProtection="1"/>
    <xf numFmtId="197" fontId="57" fillId="15" borderId="130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left"/>
    </xf>
    <xf numFmtId="0" fontId="34" fillId="15" borderId="50" xfId="7" applyFont="1" applyFill="1" applyBorder="1" applyAlignment="1" applyProtection="1">
      <alignment horizontal="left"/>
    </xf>
    <xf numFmtId="0" fontId="34" fillId="15" borderId="51" xfId="7" applyFont="1" applyFill="1" applyBorder="1" applyAlignment="1" applyProtection="1">
      <alignment horizontal="left"/>
    </xf>
    <xf numFmtId="197" fontId="57" fillId="15" borderId="131" xfId="7" applyNumberFormat="1" applyFont="1" applyFill="1" applyBorder="1" applyAlignment="1" applyProtection="1"/>
    <xf numFmtId="0" fontId="34" fillId="15" borderId="114" xfId="7" applyFont="1" applyFill="1" applyBorder="1" applyAlignment="1" applyProtection="1">
      <alignment horizontal="center"/>
    </xf>
    <xf numFmtId="0" fontId="34" fillId="15" borderId="19" xfId="7" applyFont="1" applyFill="1" applyBorder="1" applyAlignment="1" applyProtection="1">
      <alignment horizontal="center"/>
    </xf>
    <xf numFmtId="0" fontId="34" fillId="15" borderId="137" xfId="7" applyFont="1" applyFill="1" applyBorder="1" applyAlignment="1" applyProtection="1">
      <alignment horizontal="center"/>
    </xf>
    <xf numFmtId="38" fontId="6" fillId="21" borderId="49" xfId="17" applyNumberFormat="1" applyFont="1" applyFill="1" applyBorder="1" applyAlignment="1" applyProtection="1"/>
    <xf numFmtId="38" fontId="6" fillId="21" borderId="0" xfId="17" applyNumberFormat="1" applyFont="1" applyFill="1" applyBorder="1" applyAlignment="1" applyProtection="1"/>
    <xf numFmtId="38" fontId="6" fillId="21" borderId="2" xfId="17" applyNumberFormat="1" applyFont="1" applyFill="1" applyBorder="1" applyAlignment="1" applyProtection="1"/>
    <xf numFmtId="197" fontId="34" fillId="21" borderId="90" xfId="7" applyNumberFormat="1" applyFont="1" applyFill="1" applyBorder="1" applyAlignment="1" applyProtection="1"/>
    <xf numFmtId="197" fontId="57" fillId="21" borderId="90" xfId="7" applyNumberFormat="1" applyFont="1" applyFill="1" applyBorder="1" applyAlignment="1" applyProtection="1"/>
    <xf numFmtId="197" fontId="57" fillId="21" borderId="130" xfId="7" applyNumberFormat="1" applyFont="1" applyFill="1" applyBorder="1" applyAlignment="1" applyProtection="1"/>
    <xf numFmtId="38" fontId="6" fillId="21" borderId="49" xfId="17" applyNumberFormat="1" applyFont="1" applyFill="1" applyBorder="1" applyAlignment="1" applyProtection="1">
      <alignment horizontal="center"/>
    </xf>
    <xf numFmtId="38" fontId="6" fillId="21" borderId="50" xfId="17" applyNumberFormat="1" applyFont="1" applyFill="1" applyBorder="1" applyAlignment="1" applyProtection="1">
      <alignment horizontal="center"/>
    </xf>
    <xf numFmtId="38" fontId="6" fillId="21" borderId="51" xfId="17" applyNumberFormat="1" applyFont="1" applyFill="1" applyBorder="1" applyAlignment="1" applyProtection="1">
      <alignment horizontal="center"/>
    </xf>
    <xf numFmtId="38" fontId="3" fillId="21" borderId="132" xfId="17" applyNumberFormat="1" applyFont="1" applyFill="1" applyBorder="1" applyAlignment="1" applyProtection="1"/>
    <xf numFmtId="38" fontId="3" fillId="21" borderId="0" xfId="17" applyNumberFormat="1" applyFont="1" applyFill="1" applyBorder="1" applyAlignment="1" applyProtection="1"/>
    <xf numFmtId="38" fontId="3" fillId="21" borderId="2" xfId="17" applyNumberFormat="1" applyFont="1" applyFill="1" applyBorder="1" applyAlignment="1" applyProtection="1"/>
    <xf numFmtId="197" fontId="34" fillId="21" borderId="120" xfId="7" applyNumberFormat="1" applyFont="1" applyFill="1" applyBorder="1" applyAlignment="1" applyProtection="1"/>
    <xf numFmtId="197" fontId="57" fillId="21" borderId="120" xfId="7" applyNumberFormat="1" applyFont="1" applyFill="1" applyBorder="1" applyAlignment="1" applyProtection="1"/>
    <xf numFmtId="197" fontId="57" fillId="21" borderId="134" xfId="7" applyNumberFormat="1" applyFont="1" applyFill="1" applyBorder="1" applyAlignment="1" applyProtection="1"/>
    <xf numFmtId="38" fontId="3" fillId="21" borderId="132" xfId="17" applyNumberFormat="1" applyFont="1" applyFill="1" applyBorder="1" applyAlignment="1" applyProtection="1">
      <alignment horizontal="center"/>
    </xf>
    <xf numFmtId="38" fontId="3" fillId="21" borderId="99" xfId="17" applyNumberFormat="1" applyFont="1" applyFill="1" applyBorder="1" applyAlignment="1" applyProtection="1">
      <alignment horizontal="center"/>
    </xf>
    <xf numFmtId="38" fontId="3" fillId="21" borderId="133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/>
    <xf numFmtId="197" fontId="34" fillId="21" borderId="55" xfId="7" applyNumberFormat="1" applyFont="1" applyFill="1" applyBorder="1" applyAlignment="1" applyProtection="1"/>
    <xf numFmtId="197" fontId="57" fillId="21" borderId="55" xfId="7" applyNumberFormat="1" applyFont="1" applyFill="1" applyBorder="1" applyAlignment="1" applyProtection="1"/>
    <xf numFmtId="197" fontId="57" fillId="21" borderId="135" xfId="7" applyNumberFormat="1" applyFont="1" applyFill="1" applyBorder="1" applyAlignment="1" applyProtection="1"/>
    <xf numFmtId="38" fontId="3" fillId="21" borderId="115" xfId="17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>
      <alignment horizontal="center"/>
    </xf>
    <xf numFmtId="38" fontId="3" fillId="21" borderId="102" xfId="17" applyNumberFormat="1" applyFont="1" applyFill="1" applyBorder="1" applyAlignment="1" applyProtection="1">
      <alignment horizontal="center"/>
    </xf>
    <xf numFmtId="38" fontId="3" fillId="21" borderId="116" xfId="17" applyNumberFormat="1" applyFont="1" applyFill="1" applyBorder="1" applyAlignment="1" applyProtection="1"/>
    <xf numFmtId="197" fontId="34" fillId="21" borderId="57" xfId="7" applyNumberFormat="1" applyFont="1" applyFill="1" applyBorder="1" applyAlignment="1" applyProtection="1"/>
    <xf numFmtId="197" fontId="57" fillId="21" borderId="57" xfId="7" applyNumberFormat="1" applyFont="1" applyFill="1" applyBorder="1" applyAlignment="1" applyProtection="1"/>
    <xf numFmtId="197" fontId="57" fillId="21" borderId="136" xfId="7" applyNumberFormat="1" applyFont="1" applyFill="1" applyBorder="1" applyAlignment="1" applyProtection="1"/>
    <xf numFmtId="38" fontId="3" fillId="21" borderId="116" xfId="17" applyNumberFormat="1" applyFont="1" applyFill="1" applyBorder="1" applyAlignment="1" applyProtection="1">
      <alignment horizontal="center"/>
    </xf>
    <xf numFmtId="38" fontId="3" fillId="21" borderId="38" xfId="17" applyNumberFormat="1" applyFont="1" applyFill="1" applyBorder="1" applyAlignment="1" applyProtection="1">
      <alignment horizontal="center"/>
    </xf>
    <xf numFmtId="38" fontId="3" fillId="21" borderId="13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/>
    <xf numFmtId="38" fontId="14" fillId="21" borderId="19" xfId="17" applyNumberFormat="1" applyFont="1" applyFill="1" applyBorder="1" applyAlignment="1" applyProtection="1"/>
    <xf numFmtId="38" fontId="14" fillId="21" borderId="137" xfId="17" applyNumberFormat="1" applyFont="1" applyFill="1" applyBorder="1" applyAlignment="1" applyProtection="1"/>
    <xf numFmtId="197" fontId="91" fillId="21" borderId="53" xfId="7" applyNumberFormat="1" applyFont="1" applyFill="1" applyBorder="1" applyAlignment="1" applyProtection="1"/>
    <xf numFmtId="197" fontId="95" fillId="21" borderId="53" xfId="7" applyNumberFormat="1" applyFont="1" applyFill="1" applyBorder="1" applyAlignment="1" applyProtection="1"/>
    <xf numFmtId="197" fontId="95" fillId="21" borderId="139" xfId="7" applyNumberFormat="1" applyFont="1" applyFill="1" applyBorder="1" applyAlignment="1" applyProtection="1"/>
    <xf numFmtId="38" fontId="14" fillId="21" borderId="115" xfId="17" applyNumberFormat="1" applyFont="1" applyFill="1" applyBorder="1" applyAlignment="1" applyProtection="1"/>
    <xf numFmtId="38" fontId="14" fillId="21" borderId="23" xfId="17" applyNumberFormat="1" applyFont="1" applyFill="1" applyBorder="1" applyAlignment="1" applyProtection="1"/>
    <xf numFmtId="38" fontId="14" fillId="21" borderId="102" xfId="17" applyNumberFormat="1" applyFont="1" applyFill="1" applyBorder="1" applyAlignment="1" applyProtection="1"/>
    <xf numFmtId="197" fontId="91" fillId="21" borderId="55" xfId="7" applyNumberFormat="1" applyFont="1" applyFill="1" applyBorder="1" applyAlignment="1" applyProtection="1"/>
    <xf numFmtId="197" fontId="95" fillId="21" borderId="55" xfId="7" applyNumberFormat="1" applyFont="1" applyFill="1" applyBorder="1" applyAlignment="1" applyProtection="1"/>
    <xf numFmtId="197" fontId="95" fillId="21" borderId="135" xfId="7" applyNumberFormat="1" applyFont="1" applyFill="1" applyBorder="1" applyAlignment="1" applyProtection="1"/>
    <xf numFmtId="38" fontId="14" fillId="21" borderId="113" xfId="17" applyNumberFormat="1" applyFont="1" applyFill="1" applyBorder="1" applyAlignment="1" applyProtection="1"/>
    <xf numFmtId="38" fontId="14" fillId="21" borderId="32" xfId="17" applyNumberFormat="1" applyFont="1" applyFill="1" applyBorder="1" applyAlignment="1" applyProtection="1"/>
    <xf numFmtId="38" fontId="14" fillId="21" borderId="39" xfId="17" applyNumberFormat="1" applyFont="1" applyFill="1" applyBorder="1" applyAlignment="1" applyProtection="1"/>
    <xf numFmtId="197" fontId="91" fillId="21" borderId="54" xfId="7" applyNumberFormat="1" applyFont="1" applyFill="1" applyBorder="1" applyAlignment="1" applyProtection="1"/>
    <xf numFmtId="197" fontId="95" fillId="21" borderId="54" xfId="7" applyNumberFormat="1" applyFont="1" applyFill="1" applyBorder="1" applyAlignment="1" applyProtection="1"/>
    <xf numFmtId="197" fontId="95" fillId="21" borderId="140" xfId="7" applyNumberFormat="1" applyFont="1" applyFill="1" applyBorder="1" applyAlignment="1" applyProtection="1"/>
    <xf numFmtId="0" fontId="34" fillId="15" borderId="31" xfId="7" applyFont="1" applyFill="1" applyBorder="1" applyAlignment="1" applyProtection="1">
      <alignment horizontal="left"/>
    </xf>
    <xf numFmtId="0" fontId="34" fillId="15" borderId="16" xfId="7" applyFont="1" applyFill="1" applyBorder="1" applyAlignment="1" applyProtection="1">
      <alignment horizontal="left"/>
    </xf>
    <xf numFmtId="0" fontId="34" fillId="15" borderId="2" xfId="7" applyFont="1" applyFill="1" applyBorder="1" applyAlignment="1" applyProtection="1">
      <alignment horizontal="left"/>
    </xf>
    <xf numFmtId="0" fontId="34" fillId="15" borderId="31" xfId="7" applyFont="1" applyFill="1" applyBorder="1" applyAlignment="1" applyProtection="1">
      <alignment horizontal="center"/>
    </xf>
    <xf numFmtId="0" fontId="34" fillId="15" borderId="16" xfId="7" applyFont="1" applyFill="1" applyBorder="1" applyAlignment="1" applyProtection="1">
      <alignment horizontal="center"/>
    </xf>
    <xf numFmtId="0" fontId="34" fillId="15" borderId="88" xfId="7" applyFont="1" applyFill="1" applyBorder="1" applyAlignment="1" applyProtection="1">
      <alignment horizontal="center"/>
    </xf>
    <xf numFmtId="0" fontId="34" fillId="15" borderId="49" xfId="7" applyFont="1" applyFill="1" applyBorder="1" applyAlignment="1" applyProtection="1">
      <alignment horizontal="left"/>
    </xf>
    <xf numFmtId="0" fontId="34" fillId="15" borderId="49" xfId="7" applyFont="1" applyFill="1" applyBorder="1" applyAlignment="1" applyProtection="1">
      <alignment horizontal="center"/>
    </xf>
    <xf numFmtId="0" fontId="34" fillId="15" borderId="50" xfId="7" applyFont="1" applyFill="1" applyBorder="1" applyAlignment="1" applyProtection="1">
      <alignment horizontal="center"/>
    </xf>
    <xf numFmtId="0" fontId="34" fillId="15" borderId="51" xfId="7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left"/>
    </xf>
    <xf numFmtId="0" fontId="57" fillId="19" borderId="142" xfId="7" applyFont="1" applyFill="1" applyBorder="1" applyAlignment="1" applyProtection="1">
      <alignment horizontal="left"/>
    </xf>
    <xf numFmtId="0" fontId="57" fillId="19" borderId="143" xfId="7" applyFont="1" applyFill="1" applyBorder="1" applyAlignment="1" applyProtection="1">
      <alignment horizontal="left"/>
    </xf>
    <xf numFmtId="197" fontId="34" fillId="19" borderId="121" xfId="7" applyNumberFormat="1" applyFont="1" applyFill="1" applyBorder="1" applyAlignment="1" applyProtection="1"/>
    <xf numFmtId="197" fontId="57" fillId="19" borderId="121" xfId="7" applyNumberFormat="1" applyFont="1" applyFill="1" applyBorder="1" applyAlignment="1" applyProtection="1"/>
    <xf numFmtId="197" fontId="57" fillId="19" borderId="144" xfId="7" applyNumberFormat="1" applyFont="1" applyFill="1" applyBorder="1" applyAlignment="1" applyProtection="1"/>
    <xf numFmtId="197" fontId="57" fillId="17" borderId="0" xfId="7" applyNumberFormat="1" applyFont="1" applyFill="1" applyBorder="1" applyAlignment="1" applyProtection="1"/>
    <xf numFmtId="0" fontId="87" fillId="17" borderId="0" xfId="7" applyFont="1" applyFill="1" applyBorder="1" applyAlignment="1" applyProtection="1">
      <alignment horizontal="right"/>
    </xf>
    <xf numFmtId="38" fontId="6" fillId="24" borderId="31" xfId="17" applyNumberFormat="1" applyFont="1" applyFill="1" applyBorder="1" applyAlignment="1" applyProtection="1"/>
    <xf numFmtId="38" fontId="6" fillId="24" borderId="16" xfId="17" applyNumberFormat="1" applyFont="1" applyFill="1" applyBorder="1" applyAlignment="1" applyProtection="1"/>
    <xf numFmtId="38" fontId="6" fillId="24" borderId="88" xfId="17" applyNumberFormat="1" applyFont="1" applyFill="1" applyBorder="1" applyAlignment="1" applyProtection="1"/>
    <xf numFmtId="197" fontId="34" fillId="24" borderId="52" xfId="7" applyNumberFormat="1" applyFont="1" applyFill="1" applyBorder="1" applyAlignment="1" applyProtection="1"/>
    <xf numFmtId="197" fontId="57" fillId="24" borderId="52" xfId="7" applyNumberFormat="1" applyFont="1" applyFill="1" applyBorder="1" applyAlignment="1" applyProtection="1"/>
    <xf numFmtId="197" fontId="57" fillId="24" borderId="129" xfId="7" applyNumberFormat="1" applyFont="1" applyFill="1" applyBorder="1" applyAlignment="1" applyProtection="1"/>
    <xf numFmtId="197" fontId="34" fillId="15" borderId="54" xfId="7" applyNumberFormat="1" applyFont="1" applyFill="1" applyBorder="1" applyAlignment="1" applyProtection="1"/>
    <xf numFmtId="197" fontId="57" fillId="15" borderId="54" xfId="7" applyNumberFormat="1" applyFont="1" applyFill="1" applyBorder="1" applyAlignment="1" applyProtection="1"/>
    <xf numFmtId="197" fontId="57" fillId="15" borderId="140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/>
    <xf numFmtId="38" fontId="14" fillId="21" borderId="16" xfId="17" applyNumberFormat="1" applyFont="1" applyFill="1" applyBorder="1" applyAlignment="1" applyProtection="1"/>
    <xf numFmtId="38" fontId="14" fillId="21" borderId="88" xfId="17" applyNumberFormat="1" applyFont="1" applyFill="1" applyBorder="1" applyAlignment="1" applyProtection="1"/>
    <xf numFmtId="197" fontId="91" fillId="21" borderId="10" xfId="7" applyNumberFormat="1" applyFont="1" applyFill="1" applyBorder="1" applyAlignment="1" applyProtection="1"/>
    <xf numFmtId="197" fontId="95" fillId="21" borderId="10" xfId="7" applyNumberFormat="1" applyFont="1" applyFill="1" applyBorder="1" applyAlignment="1" applyProtection="1"/>
    <xf numFmtId="197" fontId="95" fillId="21" borderId="129" xfId="7" applyNumberFormat="1" applyFont="1" applyFill="1" applyBorder="1" applyAlignment="1" applyProtection="1"/>
    <xf numFmtId="38" fontId="14" fillId="21" borderId="31" xfId="17" applyNumberFormat="1" applyFont="1" applyFill="1" applyBorder="1" applyAlignment="1" applyProtection="1">
      <alignment horizontal="center"/>
    </xf>
    <xf numFmtId="38" fontId="14" fillId="21" borderId="16" xfId="17" applyNumberFormat="1" applyFont="1" applyFill="1" applyBorder="1" applyAlignment="1" applyProtection="1">
      <alignment horizontal="center"/>
    </xf>
    <xf numFmtId="38" fontId="14" fillId="21" borderId="88" xfId="17" applyNumberFormat="1" applyFont="1" applyFill="1" applyBorder="1" applyAlignment="1" applyProtection="1">
      <alignment horizontal="center"/>
    </xf>
    <xf numFmtId="38" fontId="6" fillId="15" borderId="49" xfId="17" applyNumberFormat="1" applyFont="1" applyFill="1" applyBorder="1" applyAlignment="1" applyProtection="1"/>
    <xf numFmtId="38" fontId="6" fillId="15" borderId="50" xfId="17" applyNumberFormat="1" applyFont="1" applyFill="1" applyBorder="1" applyAlignment="1" applyProtection="1"/>
    <xf numFmtId="38" fontId="6" fillId="15" borderId="51" xfId="17" applyNumberFormat="1" applyFont="1" applyFill="1" applyBorder="1" applyAlignment="1" applyProtection="1"/>
    <xf numFmtId="38" fontId="6" fillId="15" borderId="49" xfId="17" applyNumberFormat="1" applyFont="1" applyFill="1" applyBorder="1" applyAlignment="1" applyProtection="1">
      <alignment horizontal="center"/>
    </xf>
    <xf numFmtId="38" fontId="6" fillId="15" borderId="50" xfId="17" applyNumberFormat="1" applyFont="1" applyFill="1" applyBorder="1" applyAlignment="1" applyProtection="1">
      <alignment horizontal="center"/>
    </xf>
    <xf numFmtId="38" fontId="6" fillId="15" borderId="51" xfId="17" applyNumberFormat="1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left"/>
    </xf>
    <xf numFmtId="0" fontId="57" fillId="39" borderId="142" xfId="7" quotePrefix="1" applyFont="1" applyFill="1" applyBorder="1" applyAlignment="1" applyProtection="1">
      <alignment horizontal="left"/>
    </xf>
    <xf numFmtId="0" fontId="57" fillId="39" borderId="143" xfId="7" quotePrefix="1" applyFont="1" applyFill="1" applyBorder="1" applyAlignment="1" applyProtection="1">
      <alignment horizontal="left"/>
    </xf>
    <xf numFmtId="197" fontId="34" fillId="23" borderId="121" xfId="7" applyNumberFormat="1" applyFont="1" applyFill="1" applyBorder="1" applyAlignment="1" applyProtection="1"/>
    <xf numFmtId="197" fontId="57" fillId="23" borderId="121" xfId="7" applyNumberFormat="1" applyFont="1" applyFill="1" applyBorder="1" applyAlignment="1" applyProtection="1"/>
    <xf numFmtId="197" fontId="57" fillId="39" borderId="121" xfId="7" applyNumberFormat="1" applyFont="1" applyFill="1" applyBorder="1" applyAlignment="1" applyProtection="1"/>
    <xf numFmtId="197" fontId="57" fillId="39" borderId="144" xfId="7" applyNumberFormat="1" applyFont="1" applyFill="1" applyBorder="1" applyAlignment="1" applyProtection="1"/>
    <xf numFmtId="178" fontId="34" fillId="17" borderId="0" xfId="7" applyNumberFormat="1" applyFont="1" applyFill="1" applyProtection="1"/>
    <xf numFmtId="178" fontId="34" fillId="32" borderId="0" xfId="7" applyNumberFormat="1" applyFont="1" applyFill="1" applyBorder="1" applyProtection="1"/>
    <xf numFmtId="178" fontId="57" fillId="32" borderId="0" xfId="7" applyNumberFormat="1" applyFont="1" applyFill="1" applyBorder="1" applyProtection="1"/>
    <xf numFmtId="0" fontId="57" fillId="26" borderId="141" xfId="7" applyFont="1" applyFill="1" applyBorder="1" applyAlignment="1" applyProtection="1">
      <alignment horizontal="left"/>
    </xf>
    <xf numFmtId="0" fontId="57" fillId="26" borderId="142" xfId="7" applyFont="1" applyFill="1" applyBorder="1" applyAlignment="1" applyProtection="1">
      <alignment horizontal="left"/>
    </xf>
    <xf numFmtId="0" fontId="57" fillId="26" borderId="143" xfId="7" applyFont="1" applyFill="1" applyBorder="1" applyAlignment="1" applyProtection="1">
      <alignment horizontal="left"/>
    </xf>
    <xf numFmtId="197" fontId="34" fillId="26" borderId="121" xfId="7" applyNumberFormat="1" applyFont="1" applyFill="1" applyBorder="1" applyAlignment="1" applyProtection="1"/>
    <xf numFmtId="197" fontId="57" fillId="26" borderId="121" xfId="7" applyNumberFormat="1" applyFont="1" applyFill="1" applyBorder="1" applyAlignment="1" applyProtection="1"/>
    <xf numFmtId="197" fontId="57" fillId="26" borderId="144" xfId="7" applyNumberFormat="1" applyFont="1" applyFill="1" applyBorder="1" applyAlignment="1" applyProtection="1"/>
    <xf numFmtId="189" fontId="206" fillId="15" borderId="73" xfId="7" quotePrefix="1" applyNumberFormat="1" applyFont="1" applyFill="1" applyBorder="1" applyAlignment="1" applyProtection="1"/>
    <xf numFmtId="189" fontId="205" fillId="15" borderId="73" xfId="7" quotePrefix="1" applyNumberFormat="1" applyFont="1" applyFill="1" applyBorder="1" applyAlignment="1" applyProtection="1"/>
    <xf numFmtId="189" fontId="205" fillId="15" borderId="131" xfId="7" quotePrefix="1" applyNumberFormat="1" applyFont="1" applyFill="1" applyBorder="1" applyAlignment="1" applyProtection="1"/>
    <xf numFmtId="1" fontId="57" fillId="17" borderId="0" xfId="7" applyNumberFormat="1" applyFont="1" applyFill="1" applyBorder="1" applyAlignment="1" applyProtection="1">
      <alignment horizontal="right"/>
    </xf>
    <xf numFmtId="3" fontId="92" fillId="15" borderId="116" xfId="7" applyNumberFormat="1" applyFont="1" applyFill="1" applyBorder="1" applyAlignment="1" applyProtection="1">
      <alignment horizontal="center"/>
    </xf>
    <xf numFmtId="3" fontId="92" fillId="15" borderId="38" xfId="7" applyNumberFormat="1" applyFont="1" applyFill="1" applyBorder="1" applyAlignment="1" applyProtection="1">
      <alignment horizontal="center"/>
    </xf>
    <xf numFmtId="3" fontId="92" fillId="15" borderId="138" xfId="7" applyNumberFormat="1" applyFont="1" applyFill="1" applyBorder="1" applyAlignment="1" applyProtection="1">
      <alignment horizontal="center"/>
    </xf>
    <xf numFmtId="0" fontId="58" fillId="19" borderId="145" xfId="7" applyFont="1" applyFill="1" applyBorder="1" applyAlignment="1" applyProtection="1">
      <alignment horizontal="left"/>
    </xf>
    <xf numFmtId="0" fontId="58" fillId="19" borderId="146" xfId="7" applyFont="1" applyFill="1" applyBorder="1" applyAlignment="1" applyProtection="1">
      <alignment horizontal="left"/>
    </xf>
    <xf numFmtId="0" fontId="58" fillId="19" borderId="147" xfId="7" applyFont="1" applyFill="1" applyBorder="1" applyAlignment="1" applyProtection="1">
      <alignment horizontal="left"/>
    </xf>
    <xf numFmtId="197" fontId="34" fillId="19" borderId="92" xfId="7" applyNumberFormat="1" applyFont="1" applyFill="1" applyBorder="1" applyAlignment="1" applyProtection="1"/>
    <xf numFmtId="197" fontId="57" fillId="19" borderId="92" xfId="7" applyNumberFormat="1" applyFont="1" applyFill="1" applyBorder="1" applyAlignment="1" applyProtection="1"/>
    <xf numFmtId="197" fontId="57" fillId="19" borderId="148" xfId="7" applyNumberFormat="1" applyFont="1" applyFill="1" applyBorder="1" applyAlignment="1" applyProtection="1"/>
    <xf numFmtId="197" fontId="34" fillId="17" borderId="0" xfId="7" quotePrefix="1" applyNumberFormat="1" applyFont="1" applyFill="1" applyBorder="1" applyAlignment="1" applyProtection="1">
      <alignment horizontal="right"/>
    </xf>
    <xf numFmtId="189" fontId="58" fillId="19" borderId="104" xfId="7" applyNumberFormat="1" applyFont="1" applyFill="1" applyBorder="1" applyAlignment="1" applyProtection="1">
      <alignment horizontal="left"/>
    </xf>
    <xf numFmtId="189" fontId="58" fillId="19" borderId="108" xfId="7" applyNumberFormat="1" applyFont="1" applyFill="1" applyBorder="1" applyAlignment="1" applyProtection="1">
      <alignment horizontal="left"/>
    </xf>
    <xf numFmtId="189" fontId="58" fillId="19" borderId="105" xfId="7" applyNumberFormat="1" applyFont="1" applyFill="1" applyBorder="1" applyAlignment="1" applyProtection="1">
      <alignment horizontal="left"/>
    </xf>
    <xf numFmtId="189" fontId="87" fillId="17" borderId="0" xfId="7" applyNumberFormat="1" applyFont="1" applyFill="1" applyAlignment="1" applyProtection="1">
      <alignment horizontal="right"/>
    </xf>
    <xf numFmtId="197" fontId="34" fillId="19" borderId="80" xfId="7" applyNumberFormat="1" applyFont="1" applyFill="1" applyBorder="1" applyAlignment="1" applyProtection="1"/>
    <xf numFmtId="197" fontId="57" fillId="19" borderId="80" xfId="7" applyNumberFormat="1" applyFont="1" applyFill="1" applyBorder="1" applyAlignment="1" applyProtection="1"/>
    <xf numFmtId="197" fontId="57" fillId="19" borderId="149" xfId="7" applyNumberFormat="1" applyFont="1" applyFill="1" applyBorder="1" applyAlignment="1" applyProtection="1"/>
    <xf numFmtId="38" fontId="6" fillId="15" borderId="132" xfId="17" applyNumberFormat="1" applyFont="1" applyFill="1" applyBorder="1" applyAlignment="1" applyProtection="1"/>
    <xf numFmtId="38" fontId="6" fillId="15" borderId="99" xfId="17" applyNumberFormat="1" applyFont="1" applyFill="1" applyBorder="1" applyAlignment="1" applyProtection="1"/>
    <xf numFmtId="38" fontId="6" fillId="15" borderId="133" xfId="17" applyNumberFormat="1" applyFont="1" applyFill="1" applyBorder="1" applyAlignment="1" applyProtection="1"/>
    <xf numFmtId="38" fontId="3" fillId="15" borderId="11" xfId="17" applyNumberFormat="1" applyFont="1" applyFill="1" applyBorder="1" applyAlignment="1" applyProtection="1"/>
    <xf numFmtId="38" fontId="3" fillId="15" borderId="12" xfId="17" applyNumberFormat="1" applyFont="1" applyFill="1" applyBorder="1" applyAlignment="1" applyProtection="1"/>
    <xf numFmtId="38" fontId="3" fillId="15" borderId="82" xfId="17" applyNumberFormat="1" applyFont="1" applyFill="1" applyBorder="1" applyAlignment="1" applyProtection="1"/>
    <xf numFmtId="38" fontId="63" fillId="15" borderId="17" xfId="17" applyNumberFormat="1" applyFont="1" applyFill="1" applyBorder="1" applyAlignment="1" applyProtection="1">
      <alignment horizontal="left"/>
    </xf>
    <xf numFmtId="38" fontId="63" fillId="15" borderId="0" xfId="17" applyNumberFormat="1" applyFont="1" applyFill="1" applyBorder="1" applyAlignment="1" applyProtection="1">
      <alignment horizontal="left"/>
    </xf>
    <xf numFmtId="38" fontId="63" fillId="15" borderId="2" xfId="17" applyNumberFormat="1" applyFont="1" applyFill="1" applyBorder="1" applyAlignment="1" applyProtection="1">
      <alignment horizontal="left"/>
    </xf>
    <xf numFmtId="38" fontId="6" fillId="15" borderId="132" xfId="17" applyNumberFormat="1" applyFont="1" applyFill="1" applyBorder="1" applyAlignment="1" applyProtection="1">
      <alignment horizontal="left"/>
    </xf>
    <xf numFmtId="38" fontId="6" fillId="15" borderId="99" xfId="17" applyNumberFormat="1" applyFont="1" applyFill="1" applyBorder="1" applyAlignment="1" applyProtection="1">
      <alignment horizontal="left"/>
    </xf>
    <xf numFmtId="38" fontId="6" fillId="15" borderId="133" xfId="17" applyNumberFormat="1" applyFont="1" applyFill="1" applyBorder="1" applyAlignment="1" applyProtection="1">
      <alignment horizontal="left"/>
    </xf>
    <xf numFmtId="38" fontId="6" fillId="15" borderId="17" xfId="17" applyNumberFormat="1" applyFont="1" applyFill="1" applyBorder="1" applyAlignment="1" applyProtection="1">
      <alignment horizontal="left"/>
    </xf>
    <xf numFmtId="38" fontId="6" fillId="15" borderId="0" xfId="17" applyNumberFormat="1" applyFont="1" applyFill="1" applyBorder="1" applyAlignment="1" applyProtection="1">
      <alignment horizontal="left"/>
    </xf>
    <xf numFmtId="38" fontId="6" fillId="15" borderId="2" xfId="17" applyNumberFormat="1" applyFont="1" applyFill="1" applyBorder="1" applyAlignment="1" applyProtection="1">
      <alignment horizontal="left"/>
    </xf>
    <xf numFmtId="197" fontId="34" fillId="39" borderId="121" xfId="7" applyNumberFormat="1" applyFont="1" applyFill="1" applyBorder="1" applyAlignment="1" applyProtection="1"/>
    <xf numFmtId="38" fontId="174" fillId="40" borderId="116" xfId="17" applyNumberFormat="1" applyFont="1" applyFill="1" applyBorder="1" applyAlignment="1" applyProtection="1"/>
    <xf numFmtId="38" fontId="3" fillId="40" borderId="38" xfId="17" applyNumberFormat="1" applyFont="1" applyFill="1" applyBorder="1" applyAlignment="1" applyProtection="1"/>
    <xf numFmtId="38" fontId="3" fillId="40" borderId="138" xfId="17" applyNumberFormat="1" applyFont="1" applyFill="1" applyBorder="1" applyAlignment="1" applyProtection="1"/>
    <xf numFmtId="197" fontId="34" fillId="40" borderId="57" xfId="7" applyNumberFormat="1" applyFont="1" applyFill="1" applyBorder="1" applyAlignment="1" applyProtection="1"/>
    <xf numFmtId="197" fontId="57" fillId="40" borderId="57" xfId="7" applyNumberFormat="1" applyFont="1" applyFill="1" applyBorder="1" applyAlignment="1" applyProtection="1"/>
    <xf numFmtId="197" fontId="57" fillId="40" borderId="136" xfId="7" applyNumberFormat="1" applyFont="1" applyFill="1" applyBorder="1" applyAlignment="1" applyProtection="1"/>
    <xf numFmtId="0" fontId="57" fillId="26" borderId="141" xfId="0" applyFont="1" applyFill="1" applyBorder="1" applyAlignment="1" applyProtection="1">
      <alignment horizontal="left"/>
    </xf>
    <xf numFmtId="38" fontId="3" fillId="15" borderId="116" xfId="17" applyNumberFormat="1" applyFont="1" applyFill="1" applyBorder="1" applyAlignment="1" applyProtection="1"/>
    <xf numFmtId="38" fontId="3" fillId="15" borderId="38" xfId="17" applyNumberFormat="1" applyFont="1" applyFill="1" applyBorder="1" applyAlignment="1" applyProtection="1"/>
    <xf numFmtId="38" fontId="3" fillId="15" borderId="138" xfId="17" applyNumberFormat="1" applyFont="1" applyFill="1" applyBorder="1" applyAlignment="1" applyProtection="1"/>
    <xf numFmtId="0" fontId="57" fillId="15" borderId="104" xfId="7" applyFont="1" applyFill="1" applyBorder="1" applyAlignment="1" applyProtection="1">
      <alignment horizontal="left"/>
    </xf>
    <xf numFmtId="0" fontId="57" fillId="15" borderId="108" xfId="7" applyFont="1" applyFill="1" applyBorder="1" applyAlignment="1" applyProtection="1">
      <alignment horizontal="left"/>
    </xf>
    <xf numFmtId="0" fontId="57" fillId="15" borderId="105" xfId="7" applyFont="1" applyFill="1" applyBorder="1" applyAlignment="1" applyProtection="1">
      <alignment horizontal="left"/>
    </xf>
    <xf numFmtId="197" fontId="34" fillId="15" borderId="80" xfId="7" applyNumberFormat="1" applyFont="1" applyFill="1" applyBorder="1" applyAlignment="1" applyProtection="1"/>
    <xf numFmtId="197" fontId="57" fillId="15" borderId="80" xfId="7" applyNumberFormat="1" applyFont="1" applyFill="1" applyBorder="1" applyAlignment="1" applyProtection="1"/>
    <xf numFmtId="197" fontId="57" fillId="15" borderId="149" xfId="7" applyNumberFormat="1" applyFont="1" applyFill="1" applyBorder="1" applyAlignment="1" applyProtection="1"/>
    <xf numFmtId="189" fontId="205" fillId="17" borderId="96" xfId="7" quotePrefix="1" applyNumberFormat="1" applyFont="1" applyFill="1" applyBorder="1" applyAlignment="1" applyProtection="1"/>
    <xf numFmtId="189" fontId="205" fillId="17" borderId="94" xfId="7" quotePrefix="1" applyNumberFormat="1" applyFont="1" applyFill="1" applyBorder="1" applyAlignment="1" applyProtection="1"/>
    <xf numFmtId="3" fontId="34" fillId="17" borderId="0" xfId="7" applyNumberFormat="1" applyFont="1" applyFill="1" applyBorder="1" applyProtection="1"/>
    <xf numFmtId="0" fontId="205" fillId="17" borderId="96" xfId="7" quotePrefix="1" applyNumberFormat="1" applyFont="1" applyFill="1" applyBorder="1" applyAlignment="1" applyProtection="1"/>
    <xf numFmtId="0" fontId="34" fillId="17" borderId="0" xfId="7" applyFont="1" applyFill="1" applyBorder="1" applyAlignment="1" applyProtection="1">
      <alignment horizontal="center"/>
    </xf>
    <xf numFmtId="0" fontId="108" fillId="17" borderId="0" xfId="16" applyFont="1" applyFill="1" applyAlignment="1" applyProtection="1">
      <alignment horizontal="right"/>
    </xf>
    <xf numFmtId="198" fontId="157" fillId="15" borderId="3" xfId="7" applyNumberFormat="1" applyFont="1" applyFill="1" applyBorder="1" applyAlignment="1" applyProtection="1">
      <alignment horizontal="center"/>
    </xf>
    <xf numFmtId="0" fontId="6" fillId="17" borderId="0" xfId="16" applyFont="1" applyFill="1" applyProtection="1"/>
    <xf numFmtId="0" fontId="3" fillId="17" borderId="0" xfId="4" applyFont="1" applyFill="1" applyBorder="1" applyAlignment="1" applyProtection="1">
      <alignment horizontal="left" vertical="center"/>
    </xf>
    <xf numFmtId="0" fontId="34" fillId="32" borderId="0" xfId="7" applyNumberFormat="1" applyFont="1" applyFill="1" applyBorder="1" applyProtection="1"/>
    <xf numFmtId="0" fontId="86" fillId="32" borderId="0" xfId="7" applyFont="1" applyFill="1" applyAlignment="1" applyProtection="1">
      <alignment horizontal="center"/>
    </xf>
    <xf numFmtId="0" fontId="86" fillId="32" borderId="0" xfId="7" applyFont="1" applyFill="1" applyProtection="1"/>
    <xf numFmtId="1" fontId="57" fillId="17" borderId="0" xfId="7" applyNumberFormat="1" applyFont="1" applyFill="1" applyBorder="1" applyAlignment="1" applyProtection="1">
      <alignment horizontal="center"/>
    </xf>
    <xf numFmtId="0" fontId="57" fillId="17" borderId="0" xfId="7" applyNumberFormat="1" applyFont="1" applyFill="1" applyBorder="1" applyAlignment="1" applyProtection="1">
      <alignment horizontal="center"/>
    </xf>
    <xf numFmtId="0" fontId="87" fillId="32" borderId="0" xfId="7" applyFont="1" applyFill="1" applyProtection="1"/>
    <xf numFmtId="0" fontId="87" fillId="32" borderId="0" xfId="7" applyNumberFormat="1" applyFont="1" applyFill="1" applyProtection="1"/>
    <xf numFmtId="0" fontId="87" fillId="32" borderId="0" xfId="7" applyFont="1" applyFill="1" applyBorder="1" applyProtection="1"/>
    <xf numFmtId="0" fontId="109" fillId="15" borderId="89" xfId="16" applyFont="1" applyFill="1" applyBorder="1" applyProtection="1"/>
    <xf numFmtId="0" fontId="109" fillId="15" borderId="6" xfId="16" applyFont="1" applyFill="1" applyBorder="1" applyProtection="1"/>
    <xf numFmtId="0" fontId="109" fillId="15" borderId="7" xfId="16" applyFont="1" applyFill="1" applyBorder="1" applyProtection="1"/>
    <xf numFmtId="190" fontId="98" fillId="9" borderId="150" xfId="7" applyNumberFormat="1" applyFont="1" applyFill="1" applyBorder="1" applyAlignment="1" applyProtection="1">
      <alignment horizontal="center"/>
    </xf>
    <xf numFmtId="190" fontId="100" fillId="9" borderId="151" xfId="7" applyNumberFormat="1" applyFont="1" applyFill="1" applyBorder="1" applyAlignment="1" applyProtection="1">
      <alignment horizontal="center"/>
    </xf>
    <xf numFmtId="190" fontId="3" fillId="7" borderId="0" xfId="17" applyNumberFormat="1" applyFont="1" applyFill="1" applyAlignment="1" applyProtection="1"/>
    <xf numFmtId="190" fontId="99" fillId="13" borderId="150" xfId="7" applyNumberFormat="1" applyFont="1" applyFill="1" applyBorder="1" applyAlignment="1" applyProtection="1">
      <alignment horizontal="center"/>
    </xf>
    <xf numFmtId="190" fontId="100" fillId="13" borderId="151" xfId="7" applyNumberFormat="1" applyFont="1" applyFill="1" applyBorder="1" applyAlignment="1" applyProtection="1">
      <alignment horizontal="center"/>
    </xf>
    <xf numFmtId="190" fontId="31" fillId="7" borderId="0" xfId="16" applyNumberFormat="1" applyFont="1" applyFill="1" applyProtection="1"/>
    <xf numFmtId="190" fontId="100" fillId="11" borderId="152" xfId="7" applyNumberFormat="1" applyFont="1" applyFill="1" applyBorder="1" applyAlignment="1" applyProtection="1">
      <alignment horizontal="center"/>
    </xf>
    <xf numFmtId="190" fontId="87" fillId="32" borderId="0" xfId="7" applyNumberFormat="1" applyFont="1" applyFill="1" applyProtection="1"/>
    <xf numFmtId="190" fontId="6" fillId="5" borderId="153" xfId="7" applyNumberFormat="1" applyFont="1" applyFill="1" applyBorder="1" applyAlignment="1" applyProtection="1">
      <alignment horizontal="center"/>
    </xf>
    <xf numFmtId="0" fontId="12" fillId="15" borderId="154" xfId="7" applyNumberFormat="1" applyFont="1" applyFill="1" applyBorder="1" applyAlignment="1" applyProtection="1">
      <alignment horizontal="center"/>
    </xf>
    <xf numFmtId="0" fontId="11" fillId="15" borderId="155" xfId="7" applyNumberFormat="1" applyFont="1" applyFill="1" applyBorder="1" applyAlignment="1" applyProtection="1">
      <alignment horizontal="center"/>
    </xf>
    <xf numFmtId="0" fontId="86" fillId="32" borderId="0" xfId="7" applyNumberFormat="1" applyFont="1" applyFill="1" applyBorder="1" applyProtection="1"/>
    <xf numFmtId="0" fontId="86" fillId="32" borderId="0" xfId="7" applyFont="1" applyFill="1" applyBorder="1" applyAlignment="1" applyProtection="1">
      <alignment horizontal="center"/>
    </xf>
    <xf numFmtId="0" fontId="109" fillId="15" borderId="121" xfId="16" applyFont="1" applyFill="1" applyBorder="1" applyProtection="1"/>
    <xf numFmtId="0" fontId="109" fillId="15" borderId="142" xfId="16" applyFont="1" applyFill="1" applyBorder="1" applyProtection="1"/>
    <xf numFmtId="0" fontId="109" fillId="15" borderId="143" xfId="16" applyFont="1" applyFill="1" applyBorder="1" applyProtection="1"/>
    <xf numFmtId="190" fontId="98" fillId="9" borderId="156" xfId="7" applyNumberFormat="1" applyFont="1" applyFill="1" applyBorder="1" applyAlignment="1" applyProtection="1">
      <alignment horizontal="center"/>
    </xf>
    <xf numFmtId="190" fontId="100" fillId="9" borderId="157" xfId="7" applyNumberFormat="1" applyFont="1" applyFill="1" applyBorder="1" applyAlignment="1" applyProtection="1">
      <alignment horizontal="center"/>
    </xf>
    <xf numFmtId="190" fontId="99" fillId="13" borderId="156" xfId="7" applyNumberFormat="1" applyFont="1" applyFill="1" applyBorder="1" applyAlignment="1" applyProtection="1">
      <alignment horizontal="center"/>
    </xf>
    <xf numFmtId="190" fontId="100" fillId="13" borderId="157" xfId="7" applyNumberFormat="1" applyFont="1" applyFill="1" applyBorder="1" applyAlignment="1" applyProtection="1">
      <alignment horizontal="center"/>
    </xf>
    <xf numFmtId="190" fontId="100" fillId="11" borderId="158" xfId="7" applyNumberFormat="1" applyFont="1" applyFill="1" applyBorder="1" applyAlignment="1" applyProtection="1">
      <alignment horizontal="center"/>
    </xf>
    <xf numFmtId="190" fontId="39" fillId="5" borderId="144" xfId="7" applyNumberFormat="1" applyFont="1" applyFill="1" applyBorder="1" applyAlignment="1" applyProtection="1">
      <alignment horizontal="center"/>
    </xf>
    <xf numFmtId="0" fontId="12" fillId="15" borderId="159" xfId="7" applyNumberFormat="1" applyFont="1" applyFill="1" applyBorder="1" applyAlignment="1" applyProtection="1">
      <alignment horizontal="center"/>
    </xf>
    <xf numFmtId="0" fontId="11" fillId="15" borderId="160" xfId="7" applyNumberFormat="1" applyFont="1" applyFill="1" applyBorder="1" applyAlignment="1" applyProtection="1">
      <alignment horizontal="center"/>
    </xf>
    <xf numFmtId="190" fontId="86" fillId="32" borderId="0" xfId="7" applyNumberFormat="1" applyFont="1" applyFill="1" applyProtection="1"/>
    <xf numFmtId="190" fontId="222" fillId="9" borderId="150" xfId="7" applyNumberFormat="1" applyFont="1" applyFill="1" applyBorder="1" applyAlignment="1" applyProtection="1">
      <alignment horizontal="center"/>
    </xf>
    <xf numFmtId="190" fontId="223" fillId="9" borderId="151" xfId="7" applyNumberFormat="1" applyFont="1" applyFill="1" applyBorder="1" applyAlignment="1" applyProtection="1">
      <alignment horizontal="center"/>
    </xf>
    <xf numFmtId="190" fontId="224" fillId="13" borderId="150" xfId="7" applyNumberFormat="1" applyFont="1" applyFill="1" applyBorder="1" applyAlignment="1" applyProtection="1">
      <alignment horizontal="center"/>
    </xf>
    <xf numFmtId="190" fontId="225" fillId="13" borderId="151" xfId="7" applyNumberFormat="1" applyFont="1" applyFill="1" applyBorder="1" applyAlignment="1" applyProtection="1">
      <alignment horizontal="center"/>
    </xf>
    <xf numFmtId="190" fontId="226" fillId="11" borderId="152" xfId="7" applyNumberFormat="1" applyFont="1" applyFill="1" applyBorder="1" applyAlignment="1" applyProtection="1">
      <alignment horizontal="center"/>
    </xf>
    <xf numFmtId="190" fontId="227" fillId="5" borderId="153" xfId="7" applyNumberFormat="1" applyFont="1" applyFill="1" applyBorder="1" applyAlignment="1" applyProtection="1">
      <alignment horizontal="center"/>
    </xf>
    <xf numFmtId="190" fontId="12" fillId="15" borderId="154" xfId="7" applyNumberFormat="1" applyFont="1" applyFill="1" applyBorder="1" applyAlignment="1" applyProtection="1">
      <alignment horizontal="center"/>
    </xf>
    <xf numFmtId="190" fontId="11" fillId="15" borderId="155" xfId="7" applyNumberFormat="1" applyFont="1" applyFill="1" applyBorder="1" applyAlignment="1" applyProtection="1">
      <alignment horizontal="center"/>
    </xf>
    <xf numFmtId="190" fontId="222" fillId="9" borderId="156" xfId="7" applyNumberFormat="1" applyFont="1" applyFill="1" applyBorder="1" applyAlignment="1" applyProtection="1">
      <alignment horizontal="center"/>
    </xf>
    <xf numFmtId="190" fontId="223" fillId="9" borderId="157" xfId="7" applyNumberFormat="1" applyFont="1" applyFill="1" applyBorder="1" applyAlignment="1" applyProtection="1">
      <alignment horizontal="center"/>
    </xf>
    <xf numFmtId="190" fontId="224" fillId="13" borderId="156" xfId="7" applyNumberFormat="1" applyFont="1" applyFill="1" applyBorder="1" applyAlignment="1" applyProtection="1">
      <alignment horizontal="center"/>
    </xf>
    <xf numFmtId="190" fontId="225" fillId="13" borderId="157" xfId="7" applyNumberFormat="1" applyFont="1" applyFill="1" applyBorder="1" applyAlignment="1" applyProtection="1">
      <alignment horizontal="center"/>
    </xf>
    <xf numFmtId="190" fontId="226" fillId="11" borderId="158" xfId="7" applyNumberFormat="1" applyFont="1" applyFill="1" applyBorder="1" applyAlignment="1" applyProtection="1">
      <alignment horizontal="center"/>
    </xf>
    <xf numFmtId="190" fontId="227" fillId="5" borderId="144" xfId="7" applyNumberFormat="1" applyFont="1" applyFill="1" applyBorder="1" applyAlignment="1" applyProtection="1">
      <alignment horizontal="center"/>
    </xf>
    <xf numFmtId="190" fontId="12" fillId="15" borderId="159" xfId="7" applyNumberFormat="1" applyFont="1" applyFill="1" applyBorder="1" applyAlignment="1" applyProtection="1">
      <alignment horizontal="center"/>
    </xf>
    <xf numFmtId="190" fontId="11" fillId="15" borderId="160" xfId="7" applyNumberFormat="1" applyFont="1" applyFill="1" applyBorder="1" applyAlignment="1" applyProtection="1">
      <alignment horizontal="center"/>
    </xf>
    <xf numFmtId="0" fontId="148" fillId="0" borderId="0" xfId="7" applyProtection="1"/>
    <xf numFmtId="0" fontId="148" fillId="0" borderId="0" xfId="7" applyNumberFormat="1" applyProtection="1"/>
    <xf numFmtId="186" fontId="154" fillId="17" borderId="3" xfId="4" applyNumberFormat="1" applyFont="1" applyFill="1" applyBorder="1" applyAlignment="1" applyProtection="1">
      <alignment horizontal="center" vertical="center"/>
    </xf>
    <xf numFmtId="3" fontId="6" fillId="15" borderId="0" xfId="4" quotePrefix="1" applyNumberFormat="1" applyFont="1" applyFill="1" applyAlignment="1" applyProtection="1">
      <alignment horizontal="right" vertical="center"/>
    </xf>
    <xf numFmtId="3" fontId="166" fillId="18" borderId="100" xfId="4" applyNumberFormat="1" applyFont="1" applyFill="1" applyBorder="1" applyAlignment="1" applyProtection="1">
      <alignment horizontal="left" vertical="center"/>
    </xf>
    <xf numFmtId="3" fontId="3" fillId="18" borderId="16" xfId="4" applyNumberFormat="1" applyFont="1" applyFill="1" applyBorder="1" applyAlignment="1" applyProtection="1">
      <alignment horizontal="right" vertical="center"/>
    </xf>
    <xf numFmtId="3" fontId="3" fillId="18" borderId="4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 wrapText="1"/>
    </xf>
    <xf numFmtId="0" fontId="3" fillId="14" borderId="0" xfId="4" applyFont="1" applyFill="1" applyAlignment="1">
      <alignment vertical="center"/>
    </xf>
    <xf numFmtId="0" fontId="3" fillId="14" borderId="0" xfId="4" applyFont="1" applyFill="1" applyAlignment="1">
      <alignment vertical="center" wrapText="1"/>
    </xf>
    <xf numFmtId="0" fontId="3" fillId="14" borderId="0" xfId="4" applyFont="1" applyFill="1" applyAlignment="1" applyProtection="1">
      <alignment vertical="center"/>
    </xf>
    <xf numFmtId="3" fontId="228" fillId="24" borderId="3" xfId="4" applyNumberFormat="1" applyFont="1" applyFill="1" applyBorder="1" applyAlignment="1" applyProtection="1">
      <alignment horizontal="center" vertic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201" fillId="24" borderId="3" xfId="4" applyNumberFormat="1" applyFont="1" applyFill="1" applyBorder="1" applyAlignment="1" applyProtection="1">
      <alignment horizontal="center" vertical="center"/>
    </xf>
    <xf numFmtId="3" fontId="201" fillId="17" borderId="52" xfId="4" applyNumberFormat="1" applyFont="1" applyFill="1" applyBorder="1" applyAlignment="1" applyProtection="1">
      <alignment horizontal="right" vertical="center"/>
    </xf>
    <xf numFmtId="3" fontId="11" fillId="15" borderId="0" xfId="4" quotePrefix="1" applyNumberFormat="1" applyFont="1" applyFill="1" applyAlignment="1" applyProtection="1">
      <alignment horizontal="right" vertical="center"/>
    </xf>
    <xf numFmtId="3" fontId="175" fillId="26" borderId="52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horizontal="right" vertical="center"/>
    </xf>
    <xf numFmtId="3" fontId="11" fillId="15" borderId="55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horizontal="right" vertical="center"/>
    </xf>
    <xf numFmtId="3" fontId="11" fillId="15" borderId="54" xfId="4" applyNumberFormat="1" applyFont="1" applyFill="1" applyBorder="1" applyAlignment="1" applyProtection="1">
      <alignment horizontal="right" vertical="center"/>
    </xf>
    <xf numFmtId="3" fontId="11" fillId="15" borderId="90" xfId="4" applyNumberFormat="1" applyFont="1" applyFill="1" applyBorder="1" applyAlignment="1" applyProtection="1">
      <alignment horizontal="right" vertical="center"/>
    </xf>
    <xf numFmtId="3" fontId="11" fillId="15" borderId="65" xfId="4" applyNumberFormat="1" applyFont="1" applyFill="1" applyBorder="1" applyAlignment="1" applyProtection="1">
      <alignment vertical="center"/>
    </xf>
    <xf numFmtId="3" fontId="11" fillId="15" borderId="10" xfId="4" applyNumberFormat="1" applyFont="1" applyFill="1" applyBorder="1" applyAlignment="1" applyProtection="1">
      <alignment vertical="center"/>
    </xf>
    <xf numFmtId="3" fontId="11" fillId="15" borderId="55" xfId="4" applyNumberFormat="1" applyFont="1" applyFill="1" applyBorder="1" applyAlignment="1" applyProtection="1">
      <alignment vertical="center"/>
    </xf>
    <xf numFmtId="3" fontId="11" fillId="15" borderId="54" xfId="4" applyNumberFormat="1" applyFont="1" applyFill="1" applyBorder="1" applyAlignment="1" applyProtection="1">
      <alignment vertical="center"/>
    </xf>
    <xf numFmtId="3" fontId="11" fillId="15" borderId="53" xfId="4" applyNumberFormat="1" applyFont="1" applyFill="1" applyBorder="1" applyAlignment="1" applyProtection="1">
      <alignment vertical="center"/>
    </xf>
    <xf numFmtId="3" fontId="11" fillId="15" borderId="17" xfId="4" applyNumberFormat="1" applyFont="1" applyFill="1" applyBorder="1" applyAlignment="1" applyProtection="1">
      <alignment vertical="center"/>
    </xf>
    <xf numFmtId="3" fontId="11" fillId="15" borderId="16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horizontal="right" vertical="center"/>
    </xf>
    <xf numFmtId="3" fontId="11" fillId="15" borderId="120" xfId="4" applyNumberFormat="1" applyFont="1" applyFill="1" applyBorder="1" applyAlignment="1" applyProtection="1">
      <alignment vertical="center"/>
    </xf>
    <xf numFmtId="3" fontId="11" fillId="15" borderId="57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vertical="center"/>
    </xf>
    <xf numFmtId="3" fontId="11" fillId="15" borderId="70" xfId="4" applyNumberFormat="1" applyFont="1" applyFill="1" applyBorder="1" applyAlignment="1" applyProtection="1">
      <alignment horizontal="right" vertical="center"/>
    </xf>
    <xf numFmtId="3" fontId="11" fillId="15" borderId="10" xfId="4" applyNumberFormat="1" applyFont="1" applyFill="1" applyBorder="1" applyAlignment="1" applyProtection="1">
      <alignment horizontal="right" vertical="center"/>
    </xf>
    <xf numFmtId="3" fontId="11" fillId="15" borderId="60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vertical="center"/>
    </xf>
    <xf numFmtId="3" fontId="11" fillId="15" borderId="73" xfId="4" applyNumberFormat="1" applyFont="1" applyFill="1" applyBorder="1" applyAlignment="1" applyProtection="1">
      <alignment horizontal="right" vertical="center"/>
    </xf>
    <xf numFmtId="3" fontId="11" fillId="15" borderId="77" xfId="4" applyNumberFormat="1" applyFont="1" applyFill="1" applyBorder="1" applyAlignment="1" applyProtection="1">
      <alignment vertical="center"/>
    </xf>
    <xf numFmtId="0" fontId="58" fillId="20" borderId="10" xfId="4" applyFont="1" applyFill="1" applyBorder="1" applyAlignment="1" applyProtection="1">
      <alignment horizontal="center" vertical="center" wrapText="1"/>
    </xf>
    <xf numFmtId="3" fontId="58" fillId="15" borderId="52" xfId="4" quotePrefix="1" applyNumberFormat="1" applyFont="1" applyFill="1" applyBorder="1" applyAlignment="1" applyProtection="1">
      <alignment horizontal="center" vertical="center"/>
    </xf>
    <xf numFmtId="3" fontId="11" fillId="15" borderId="161" xfId="4" applyNumberFormat="1" applyFont="1" applyFill="1" applyBorder="1" applyAlignment="1" applyProtection="1">
      <alignment vertical="center"/>
    </xf>
    <xf numFmtId="3" fontId="11" fillId="15" borderId="88" xfId="4" applyNumberFormat="1" applyFont="1" applyFill="1" applyBorder="1" applyAlignment="1" applyProtection="1">
      <alignment vertical="center"/>
    </xf>
    <xf numFmtId="0" fontId="57" fillId="41" borderId="14" xfId="0" applyFont="1" applyFill="1" applyBorder="1" applyAlignment="1" applyProtection="1">
      <alignment horizontal="center" vertical="center" wrapText="1"/>
    </xf>
    <xf numFmtId="0" fontId="57" fillId="41" borderId="15" xfId="0" applyFont="1" applyFill="1" applyBorder="1" applyAlignment="1" applyProtection="1">
      <alignment horizontal="center" vertical="center" wrapText="1"/>
    </xf>
    <xf numFmtId="0" fontId="57" fillId="41" borderId="13" xfId="0" applyFont="1" applyFill="1" applyBorder="1" applyAlignment="1" applyProtection="1">
      <alignment horizontal="center" vertical="center" wrapText="1"/>
    </xf>
    <xf numFmtId="3" fontId="34" fillId="15" borderId="25" xfId="0" applyNumberFormat="1" applyFont="1" applyFill="1" applyBorder="1" applyAlignment="1" applyProtection="1"/>
    <xf numFmtId="3" fontId="34" fillId="15" borderId="30" xfId="0" applyNumberFormat="1" applyFont="1" applyFill="1" applyBorder="1" applyAlignment="1" applyProtection="1"/>
    <xf numFmtId="3" fontId="34" fillId="15" borderId="162" xfId="0" applyNumberFormat="1" applyFont="1" applyFill="1" applyBorder="1" applyAlignment="1" applyProtection="1"/>
    <xf numFmtId="3" fontId="34" fillId="24" borderId="21" xfId="0" applyNumberFormat="1" applyFont="1" applyFill="1" applyBorder="1" applyAlignment="1" applyProtection="1"/>
    <xf numFmtId="3" fontId="34" fillId="24" borderId="35" xfId="0" applyNumberFormat="1" applyFont="1" applyFill="1" applyBorder="1" applyAlignment="1" applyProtection="1"/>
    <xf numFmtId="187" fontId="11" fillId="24" borderId="3" xfId="4" applyNumberFormat="1" applyFont="1" applyFill="1" applyBorder="1" applyAlignment="1" applyProtection="1">
      <alignment horizontal="center" vertical="center"/>
      <protection locked="0"/>
    </xf>
    <xf numFmtId="0" fontId="229" fillId="19" borderId="73" xfId="4" applyFont="1" applyFill="1" applyBorder="1" applyAlignment="1" applyProtection="1">
      <alignment horizontal="center" vertical="center" wrapText="1"/>
    </xf>
    <xf numFmtId="3" fontId="29" fillId="0" borderId="52" xfId="4" quotePrefix="1" applyNumberFormat="1" applyFont="1" applyFill="1" applyBorder="1" applyAlignment="1" applyProtection="1">
      <alignment horizontal="center" vertical="center"/>
    </xf>
    <xf numFmtId="3" fontId="12" fillId="15" borderId="21" xfId="4" applyNumberFormat="1" applyFont="1" applyFill="1" applyBorder="1" applyAlignment="1" applyProtection="1">
      <alignment horizontal="right" vertical="center"/>
      <protection locked="0"/>
    </xf>
    <xf numFmtId="3" fontId="12" fillId="15" borderId="30" xfId="4" applyNumberFormat="1" applyFont="1" applyFill="1" applyBorder="1" applyAlignment="1" applyProtection="1">
      <alignment horizontal="right" vertical="center"/>
      <protection locked="0"/>
    </xf>
    <xf numFmtId="3" fontId="12" fillId="15" borderId="25" xfId="4" applyNumberFormat="1" applyFont="1" applyFill="1" applyBorder="1" applyAlignment="1" applyProtection="1">
      <alignment horizontal="right" vertical="center"/>
      <protection locked="0"/>
    </xf>
    <xf numFmtId="3" fontId="12" fillId="15" borderId="35" xfId="4" applyNumberFormat="1" applyFont="1" applyFill="1" applyBorder="1" applyAlignment="1" applyProtection="1">
      <alignment horizontal="right" vertical="center"/>
      <protection locked="0"/>
    </xf>
    <xf numFmtId="3" fontId="168" fillId="24" borderId="8" xfId="4" applyNumberFormat="1" applyFont="1" applyFill="1" applyBorder="1" applyAlignment="1" applyProtection="1">
      <alignment horizontal="right" vertical="center"/>
      <protection locked="0"/>
    </xf>
    <xf numFmtId="3" fontId="168" fillId="24" borderId="3" xfId="4" applyNumberFormat="1" applyFont="1" applyFill="1" applyBorder="1" applyAlignment="1" applyProtection="1">
      <alignment horizontal="right" vertical="center"/>
      <protection locked="0"/>
    </xf>
    <xf numFmtId="3" fontId="168" fillId="24" borderId="9" xfId="4" applyNumberFormat="1" applyFont="1" applyFill="1" applyBorder="1" applyAlignment="1" applyProtection="1">
      <alignment horizontal="right" vertical="center"/>
      <protection locked="0"/>
    </xf>
    <xf numFmtId="3" fontId="12" fillId="15" borderId="67" xfId="4" applyNumberFormat="1" applyFont="1" applyFill="1" applyBorder="1" applyAlignment="1" applyProtection="1">
      <alignment horizontal="right" vertical="center"/>
      <protection locked="0"/>
    </xf>
    <xf numFmtId="3" fontId="12" fillId="15" borderId="74" xfId="4" applyNumberFormat="1" applyFont="1" applyFill="1" applyBorder="1" applyAlignment="1" applyProtection="1">
      <alignment horizontal="right" vertical="center"/>
      <protection locked="0"/>
    </xf>
    <xf numFmtId="3" fontId="12" fillId="15" borderId="72" xfId="4" applyNumberFormat="1" applyFont="1" applyFill="1" applyBorder="1" applyAlignment="1" applyProtection="1">
      <alignment horizontal="right" vertical="center"/>
      <protection locked="0"/>
    </xf>
    <xf numFmtId="3" fontId="12" fillId="15" borderId="62" xfId="4" applyNumberFormat="1" applyFont="1" applyFill="1" applyBorder="1" applyAlignment="1" applyProtection="1">
      <alignment horizontal="right" vertical="center"/>
      <protection locked="0"/>
    </xf>
    <xf numFmtId="3" fontId="163" fillId="17" borderId="8" xfId="4" applyNumberFormat="1" applyFont="1" applyFill="1" applyBorder="1" applyAlignment="1" applyProtection="1">
      <alignment horizontal="right" vertical="center"/>
      <protection locked="0"/>
    </xf>
    <xf numFmtId="3" fontId="163" fillId="17" borderId="3" xfId="4" applyNumberFormat="1" applyFont="1" applyFill="1" applyBorder="1" applyAlignment="1" applyProtection="1">
      <alignment horizontal="right" vertical="center"/>
      <protection locked="0"/>
    </xf>
    <xf numFmtId="3" fontId="163" fillId="17" borderId="9" xfId="4" applyNumberFormat="1" applyFont="1" applyFill="1" applyBorder="1" applyAlignment="1" applyProtection="1">
      <alignment horizontal="right" vertical="center"/>
      <protection locked="0"/>
    </xf>
    <xf numFmtId="200" fontId="166" fillId="18" borderId="42" xfId="14" applyNumberFormat="1" applyFont="1" applyFill="1" applyBorder="1" applyAlignment="1" applyProtection="1">
      <alignment horizontal="center" vertical="center" wrapText="1"/>
    </xf>
    <xf numFmtId="183" fontId="6" fillId="15" borderId="49" xfId="12" quotePrefix="1" applyNumberFormat="1" applyFont="1" applyFill="1" applyBorder="1" applyAlignment="1">
      <alignment horizontal="right" vertical="center"/>
    </xf>
    <xf numFmtId="0" fontId="6" fillId="15" borderId="50" xfId="4" applyFont="1" applyFill="1" applyBorder="1" applyAlignment="1">
      <alignment vertical="center"/>
    </xf>
    <xf numFmtId="0" fontId="6" fillId="15" borderId="50" xfId="4" applyFont="1" applyFill="1" applyBorder="1" applyAlignment="1">
      <alignment vertical="center" wrapText="1"/>
    </xf>
    <xf numFmtId="183" fontId="6" fillId="15" borderId="17" xfId="12" quotePrefix="1" applyNumberFormat="1" applyFont="1" applyFill="1" applyBorder="1" applyAlignment="1">
      <alignment horizontal="right" vertical="center"/>
    </xf>
    <xf numFmtId="0" fontId="6" fillId="15" borderId="0" xfId="4" applyFont="1" applyFill="1" applyBorder="1" applyAlignment="1">
      <alignment vertical="center" wrapText="1"/>
    </xf>
    <xf numFmtId="3" fontId="3" fillId="15" borderId="16" xfId="4" applyNumberFormat="1" applyFont="1" applyFill="1" applyBorder="1" applyAlignment="1" applyProtection="1">
      <alignment horizontal="right" vertical="center"/>
    </xf>
    <xf numFmtId="3" fontId="3" fillId="15" borderId="88" xfId="4" applyNumberFormat="1" applyFont="1" applyFill="1" applyBorder="1" applyAlignment="1" applyProtection="1">
      <alignment horizontal="right" vertical="center"/>
    </xf>
    <xf numFmtId="3" fontId="3" fillId="15" borderId="73" xfId="4" applyNumberFormat="1" applyFont="1" applyFill="1" applyBorder="1" applyAlignment="1" applyProtection="1">
      <alignment horizontal="right" vertical="center"/>
    </xf>
    <xf numFmtId="3" fontId="3" fillId="15" borderId="85" xfId="4" applyNumberFormat="1" applyFont="1" applyFill="1" applyBorder="1" applyAlignment="1">
      <alignment horizontal="right" vertical="center"/>
    </xf>
    <xf numFmtId="3" fontId="3" fillId="15" borderId="84" xfId="4" applyNumberFormat="1" applyFont="1" applyFill="1" applyBorder="1" applyAlignment="1">
      <alignment horizontal="right" vertical="center"/>
    </xf>
    <xf numFmtId="3" fontId="3" fillId="15" borderId="91" xfId="4" applyNumberFormat="1" applyFont="1" applyFill="1" applyBorder="1" applyAlignment="1">
      <alignment horizontal="right" vertical="center"/>
    </xf>
    <xf numFmtId="3" fontId="3" fillId="15" borderId="56" xfId="4" applyNumberFormat="1" applyFont="1" applyFill="1" applyBorder="1" applyAlignment="1">
      <alignment horizontal="right" vertical="center"/>
    </xf>
    <xf numFmtId="3" fontId="3" fillId="15" borderId="1" xfId="4" applyNumberFormat="1" applyFont="1" applyFill="1" applyBorder="1" applyAlignment="1">
      <alignment horizontal="right" vertical="center"/>
    </xf>
    <xf numFmtId="3" fontId="3" fillId="15" borderId="74" xfId="4" applyNumberFormat="1" applyFont="1" applyFill="1" applyBorder="1" applyAlignment="1">
      <alignment horizontal="right" vertical="center"/>
    </xf>
    <xf numFmtId="3" fontId="3" fillId="15" borderId="14" xfId="4" applyNumberFormat="1" applyFont="1" applyFill="1" applyBorder="1" applyAlignment="1">
      <alignment horizontal="right" vertical="center"/>
    </xf>
    <xf numFmtId="3" fontId="3" fillId="15" borderId="15" xfId="4" applyNumberFormat="1" applyFont="1" applyFill="1" applyBorder="1" applyAlignment="1">
      <alignment horizontal="right" vertical="center"/>
    </xf>
    <xf numFmtId="3" fontId="3" fillId="15" borderId="13" xfId="4" applyNumberFormat="1" applyFont="1" applyFill="1" applyBorder="1" applyAlignment="1">
      <alignment horizontal="right" vertical="center"/>
    </xf>
    <xf numFmtId="0" fontId="6" fillId="15" borderId="17" xfId="4" applyFont="1" applyFill="1" applyBorder="1" applyAlignment="1" applyProtection="1">
      <alignment vertical="center"/>
      <protection locked="0"/>
    </xf>
    <xf numFmtId="0" fontId="3" fillId="15" borderId="17" xfId="4" applyFont="1" applyFill="1" applyBorder="1" applyAlignment="1">
      <alignment horizontal="center" vertical="center"/>
    </xf>
    <xf numFmtId="1" fontId="166" fillId="16" borderId="88" xfId="4" applyNumberFormat="1" applyFont="1" applyFill="1" applyBorder="1" applyAlignment="1" applyProtection="1">
      <alignment horizontal="center" vertical="center" wrapText="1"/>
      <protection locked="0"/>
    </xf>
    <xf numFmtId="0" fontId="3" fillId="15" borderId="3" xfId="4" applyFont="1" applyFill="1" applyBorder="1" applyAlignment="1">
      <alignment horizontal="center" vertical="center"/>
    </xf>
    <xf numFmtId="0" fontId="3" fillId="15" borderId="17" xfId="4" applyFont="1" applyFill="1" applyBorder="1" applyAlignment="1">
      <alignment vertical="center"/>
    </xf>
    <xf numFmtId="3" fontId="58" fillId="15" borderId="82" xfId="4" quotePrefix="1" applyNumberFormat="1" applyFont="1" applyFill="1" applyBorder="1" applyAlignment="1">
      <alignment horizontal="center" vertical="center"/>
    </xf>
    <xf numFmtId="0" fontId="3" fillId="15" borderId="11" xfId="4" quotePrefix="1" applyFont="1" applyFill="1" applyBorder="1" applyAlignment="1">
      <alignment horizontal="center" vertical="center"/>
    </xf>
    <xf numFmtId="0" fontId="3" fillId="0" borderId="82" xfId="4" quotePrefix="1" applyFont="1" applyBorder="1" applyAlignment="1">
      <alignment horizontal="center" vertical="center" wrapText="1"/>
    </xf>
    <xf numFmtId="0" fontId="230" fillId="15" borderId="82" xfId="4" applyFont="1" applyFill="1" applyBorder="1" applyAlignment="1">
      <alignment horizontal="center" vertical="center" wrapText="1"/>
    </xf>
    <xf numFmtId="182" fontId="231" fillId="15" borderId="12" xfId="4" applyNumberFormat="1" applyFont="1" applyFill="1" applyBorder="1" applyAlignment="1" applyProtection="1">
      <alignment horizontal="center" vertical="center" wrapText="1"/>
    </xf>
    <xf numFmtId="0" fontId="31" fillId="15" borderId="0" xfId="4" applyFont="1" applyFill="1"/>
    <xf numFmtId="188" fontId="160" fillId="21" borderId="8" xfId="4" applyNumberFormat="1" applyFont="1" applyFill="1" applyBorder="1" applyAlignment="1" applyProtection="1">
      <alignment horizontal="center" vertical="center"/>
    </xf>
    <xf numFmtId="188" fontId="160" fillId="21" borderId="3" xfId="4" applyNumberFormat="1" applyFont="1" applyFill="1" applyBorder="1" applyAlignment="1" applyProtection="1">
      <alignment horizontal="center" vertical="center"/>
    </xf>
    <xf numFmtId="188" fontId="160" fillId="21" borderId="9" xfId="4" applyNumberFormat="1" applyFont="1" applyFill="1" applyBorder="1" applyAlignment="1" applyProtection="1">
      <alignment horizontal="center" vertical="center"/>
    </xf>
    <xf numFmtId="0" fontId="165" fillId="23" borderId="40" xfId="12" applyFont="1" applyFill="1" applyBorder="1" applyAlignment="1" applyProtection="1">
      <alignment horizontal="right" vertical="center"/>
    </xf>
    <xf numFmtId="188" fontId="160" fillId="21" borderId="66" xfId="4" applyNumberFormat="1" applyFont="1" applyFill="1" applyBorder="1" applyAlignment="1" applyProtection="1">
      <alignment horizontal="center" vertical="center"/>
    </xf>
    <xf numFmtId="188" fontId="160" fillId="21" borderId="63" xfId="4" applyNumberFormat="1" applyFont="1" applyFill="1" applyBorder="1" applyAlignment="1" applyProtection="1">
      <alignment horizontal="center" vertical="center"/>
    </xf>
    <xf numFmtId="188" fontId="160" fillId="21" borderId="61" xfId="4" applyNumberFormat="1" applyFont="1" applyFill="1" applyBorder="1" applyAlignment="1" applyProtection="1">
      <alignment horizontal="center" vertical="center"/>
    </xf>
    <xf numFmtId="188" fontId="160" fillId="21" borderId="58" xfId="4" applyNumberFormat="1" applyFont="1" applyFill="1" applyBorder="1" applyAlignment="1" applyProtection="1">
      <alignment horizontal="center" vertical="center"/>
    </xf>
    <xf numFmtId="188" fontId="160" fillId="31" borderId="78" xfId="4" applyNumberFormat="1" applyFont="1" applyFill="1" applyBorder="1" applyAlignment="1" applyProtection="1">
      <alignment horizontal="center" vertical="center"/>
    </xf>
    <xf numFmtId="188" fontId="160" fillId="31" borderId="75" xfId="4" applyNumberFormat="1" applyFont="1" applyFill="1" applyBorder="1" applyAlignment="1" applyProtection="1">
      <alignment horizontal="center" vertical="center"/>
    </xf>
    <xf numFmtId="188" fontId="160" fillId="24" borderId="8" xfId="4" applyNumberFormat="1" applyFont="1" applyFill="1" applyBorder="1" applyAlignment="1" applyProtection="1">
      <alignment horizontal="center" vertical="center"/>
    </xf>
    <xf numFmtId="188" fontId="160" fillId="24" borderId="3" xfId="4" applyNumberFormat="1" applyFont="1" applyFill="1" applyBorder="1" applyAlignment="1" applyProtection="1">
      <alignment horizontal="center" vertical="center"/>
    </xf>
    <xf numFmtId="188" fontId="160" fillId="24" borderId="9" xfId="4" applyNumberFormat="1" applyFont="1" applyFill="1" applyBorder="1" applyAlignment="1" applyProtection="1">
      <alignment horizontal="center" vertical="center"/>
    </xf>
    <xf numFmtId="188" fontId="160" fillId="30" borderId="9" xfId="4" applyNumberFormat="1" applyFont="1" applyFill="1" applyBorder="1" applyAlignment="1" applyProtection="1">
      <alignment horizontal="center" vertical="center"/>
    </xf>
    <xf numFmtId="188" fontId="160" fillId="26" borderId="9" xfId="4" applyNumberFormat="1" applyFont="1" applyFill="1" applyBorder="1" applyAlignment="1" applyProtection="1">
      <alignment horizontal="center" vertical="center"/>
    </xf>
    <xf numFmtId="188" fontId="160" fillId="21" borderId="29" xfId="4" applyNumberFormat="1" applyFont="1" applyFill="1" applyBorder="1" applyAlignment="1" applyProtection="1">
      <alignment horizontal="center" vertical="center"/>
    </xf>
    <xf numFmtId="188" fontId="160" fillId="21" borderId="27" xfId="4" applyNumberFormat="1" applyFont="1" applyFill="1" applyBorder="1" applyAlignment="1" applyProtection="1">
      <alignment horizontal="center" vertical="center"/>
    </xf>
    <xf numFmtId="188" fontId="160" fillId="17" borderId="8" xfId="4" applyNumberFormat="1" applyFont="1" applyFill="1" applyBorder="1" applyAlignment="1" applyProtection="1">
      <alignment horizontal="center" vertical="center"/>
    </xf>
    <xf numFmtId="188" fontId="160" fillId="17" borderId="3" xfId="4" applyNumberFormat="1" applyFont="1" applyFill="1" applyBorder="1" applyAlignment="1" applyProtection="1">
      <alignment horizontal="center" vertical="center"/>
    </xf>
    <xf numFmtId="188" fontId="160" fillId="17" borderId="9" xfId="4" applyNumberFormat="1" applyFont="1" applyFill="1" applyBorder="1" applyAlignment="1" applyProtection="1">
      <alignment horizontal="center" vertical="center"/>
    </xf>
    <xf numFmtId="0" fontId="169" fillId="24" borderId="16" xfId="4" applyFont="1" applyFill="1" applyBorder="1" applyAlignment="1" applyProtection="1">
      <alignment vertical="center" wrapText="1"/>
    </xf>
    <xf numFmtId="3" fontId="34" fillId="31" borderId="80" xfId="0" applyNumberFormat="1" applyFont="1" applyFill="1" applyBorder="1" applyAlignment="1" applyProtection="1"/>
    <xf numFmtId="3" fontId="34" fillId="31" borderId="40" xfId="0" applyNumberFormat="1" applyFont="1" applyFill="1" applyBorder="1" applyAlignment="1" applyProtection="1"/>
    <xf numFmtId="3" fontId="34" fillId="31" borderId="41" xfId="0" applyNumberFormat="1" applyFont="1" applyFill="1" applyBorder="1" applyAlignment="1" applyProtection="1"/>
    <xf numFmtId="3" fontId="34" fillId="31" borderId="42" xfId="0" applyNumberFormat="1" applyFont="1" applyFill="1" applyBorder="1" applyAlignment="1" applyProtection="1"/>
    <xf numFmtId="3" fontId="92" fillId="31" borderId="41" xfId="0" applyNumberFormat="1" applyFont="1" applyFill="1" applyBorder="1" applyAlignment="1" applyProtection="1">
      <alignment horizontal="center"/>
    </xf>
    <xf numFmtId="1" fontId="232" fillId="24" borderId="3" xfId="4" applyNumberFormat="1" applyFont="1" applyFill="1" applyBorder="1" applyAlignment="1" applyProtection="1">
      <alignment horizontal="center" vertical="center"/>
    </xf>
    <xf numFmtId="0" fontId="11" fillId="15" borderId="0" xfId="4" applyFont="1" applyFill="1" applyAlignment="1">
      <alignment horizontal="right" vertical="center"/>
    </xf>
    <xf numFmtId="0" fontId="233" fillId="42" borderId="0" xfId="6" applyFont="1" applyFill="1" applyBorder="1"/>
    <xf numFmtId="0" fontId="233" fillId="42" borderId="0" xfId="6" applyFont="1" applyFill="1" applyBorder="1" applyAlignment="1"/>
    <xf numFmtId="0" fontId="233" fillId="0" borderId="0" xfId="6" applyFont="1" applyFill="1" applyBorder="1"/>
    <xf numFmtId="0" fontId="36" fillId="43" borderId="0" xfId="4" applyFont="1" applyFill="1" applyBorder="1" applyAlignment="1">
      <alignment horizontal="center"/>
    </xf>
    <xf numFmtId="0" fontId="3" fillId="43" borderId="0" xfId="6" applyFont="1" applyFill="1" applyBorder="1" applyAlignment="1">
      <alignment horizontal="left" vertical="center" wrapText="1"/>
    </xf>
    <xf numFmtId="0" fontId="58" fillId="43" borderId="163" xfId="0" quotePrefix="1" applyFont="1" applyFill="1" applyBorder="1" applyAlignment="1" applyProtection="1">
      <alignment horizontal="left"/>
    </xf>
    <xf numFmtId="0" fontId="58" fillId="43" borderId="164" xfId="0" quotePrefix="1" applyFont="1" applyFill="1" applyBorder="1" applyAlignment="1" applyProtection="1">
      <alignment horizontal="left"/>
    </xf>
    <xf numFmtId="0" fontId="58" fillId="43" borderId="107" xfId="0" quotePrefix="1" applyFont="1" applyFill="1" applyBorder="1" applyAlignment="1" applyProtection="1">
      <alignment horizontal="left"/>
    </xf>
    <xf numFmtId="0" fontId="5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right" vertical="center"/>
    </xf>
    <xf numFmtId="184" fontId="37" fillId="43" borderId="0" xfId="15" quotePrefix="1" applyNumberFormat="1" applyFont="1" applyFill="1" applyBorder="1" applyAlignment="1">
      <alignment horizontal="right"/>
    </xf>
    <xf numFmtId="0" fontId="14" fillId="43" borderId="0" xfId="15" applyFont="1" applyFill="1" applyBorder="1"/>
    <xf numFmtId="0" fontId="14" fillId="43" borderId="0" xfId="15" quotePrefix="1" applyFont="1" applyFill="1" applyBorder="1" applyAlignment="1">
      <alignment horizontal="left"/>
    </xf>
    <xf numFmtId="0" fontId="9" fillId="43" borderId="0" xfId="15" quotePrefix="1" applyFont="1" applyFill="1" applyBorder="1" applyAlignment="1">
      <alignment horizontal="left"/>
    </xf>
    <xf numFmtId="0" fontId="9" fillId="43" borderId="0" xfId="15" applyFont="1" applyFill="1" applyBorder="1"/>
    <xf numFmtId="0" fontId="21" fillId="43" borderId="0" xfId="15" applyFont="1" applyFill="1" applyBorder="1" applyAlignment="1">
      <alignment horizontal="left"/>
    </xf>
    <xf numFmtId="0" fontId="9" fillId="43" borderId="0" xfId="15" applyFont="1" applyFill="1" applyBorder="1" applyAlignment="1">
      <alignment horizontal="left"/>
    </xf>
    <xf numFmtId="0" fontId="15" fillId="43" borderId="0" xfId="15" applyFont="1" applyFill="1" applyBorder="1"/>
    <xf numFmtId="0" fontId="15" fillId="43" borderId="0" xfId="15" quotePrefix="1" applyFont="1" applyFill="1" applyBorder="1" applyAlignment="1">
      <alignment horizontal="left"/>
    </xf>
    <xf numFmtId="0" fontId="9" fillId="43" borderId="0" xfId="12" applyFont="1" applyFill="1" applyBorder="1" applyAlignment="1">
      <alignment horizontal="left"/>
    </xf>
    <xf numFmtId="0" fontId="21" fillId="43" borderId="0" xfId="12" applyFont="1" applyFill="1" applyBorder="1" applyAlignment="1">
      <alignment horizontal="left"/>
    </xf>
    <xf numFmtId="0" fontId="21" fillId="43" borderId="0" xfId="15" quotePrefix="1" applyFont="1" applyFill="1" applyBorder="1" applyAlignment="1">
      <alignment horizontal="left"/>
    </xf>
    <xf numFmtId="0" fontId="15" fillId="43" borderId="0" xfId="15" applyFont="1" applyFill="1" applyBorder="1" applyAlignment="1">
      <alignment horizontal="left"/>
    </xf>
    <xf numFmtId="184" fontId="38" fillId="43" borderId="0" xfId="15" quotePrefix="1" applyNumberFormat="1" applyFont="1" applyFill="1" applyBorder="1" applyAlignment="1">
      <alignment horizontal="right"/>
    </xf>
    <xf numFmtId="0" fontId="21" fillId="43" borderId="0" xfId="15" applyFont="1" applyFill="1" applyBorder="1"/>
    <xf numFmtId="184" fontId="37" fillId="43" borderId="0" xfId="15" applyNumberFormat="1" applyFont="1" applyFill="1" applyBorder="1" applyAlignment="1">
      <alignment horizontal="right"/>
    </xf>
    <xf numFmtId="0" fontId="14" fillId="43" borderId="0" xfId="15" applyFont="1" applyFill="1" applyBorder="1" applyAlignment="1">
      <alignment horizontal="left"/>
    </xf>
    <xf numFmtId="0" fontId="233" fillId="0" borderId="0" xfId="6" applyFont="1" applyFill="1" applyBorder="1" applyAlignment="1"/>
    <xf numFmtId="0" fontId="32" fillId="43" borderId="0" xfId="4" applyFont="1" applyFill="1" applyBorder="1"/>
    <xf numFmtId="0" fontId="31" fillId="43" borderId="0" xfId="4" applyFont="1" applyFill="1" applyBorder="1"/>
    <xf numFmtId="0" fontId="32" fillId="43" borderId="3" xfId="4" applyNumberFormat="1" applyFont="1" applyFill="1" applyBorder="1" applyProtection="1">
      <protection locked="0"/>
    </xf>
    <xf numFmtId="49" fontId="0" fillId="44" borderId="3" xfId="0" applyNumberFormat="1" applyFont="1" applyFill="1" applyBorder="1"/>
    <xf numFmtId="49" fontId="0" fillId="45" borderId="3" xfId="0" applyNumberFormat="1" applyFont="1" applyFill="1" applyBorder="1"/>
    <xf numFmtId="49" fontId="0" fillId="46" borderId="3" xfId="0" applyNumberFormat="1" applyFont="1" applyFill="1" applyBorder="1"/>
    <xf numFmtId="49" fontId="32" fillId="43" borderId="3" xfId="4" applyNumberFormat="1" applyFont="1" applyFill="1" applyBorder="1" applyProtection="1">
      <protection locked="0"/>
    </xf>
    <xf numFmtId="49" fontId="234" fillId="43" borderId="165" xfId="4" quotePrefix="1" applyNumberFormat="1" applyFont="1" applyFill="1" applyBorder="1" applyAlignment="1">
      <alignment horizontal="center"/>
    </xf>
    <xf numFmtId="0" fontId="3" fillId="43" borderId="166" xfId="4" applyFont="1" applyFill="1" applyBorder="1"/>
    <xf numFmtId="49" fontId="234" fillId="43" borderId="55" xfId="4" quotePrefix="1" applyNumberFormat="1" applyFont="1" applyFill="1" applyBorder="1" applyAlignment="1">
      <alignment horizontal="center"/>
    </xf>
    <xf numFmtId="0" fontId="3" fillId="43" borderId="102" xfId="4" applyFont="1" applyFill="1" applyBorder="1"/>
    <xf numFmtId="0" fontId="3" fillId="43" borderId="55" xfId="4" applyFont="1" applyFill="1" applyBorder="1"/>
    <xf numFmtId="0" fontId="3" fillId="43" borderId="55" xfId="4" quotePrefix="1" applyFont="1" applyFill="1" applyBorder="1" applyAlignment="1">
      <alignment horizontal="left"/>
    </xf>
    <xf numFmtId="49" fontId="235" fillId="43" borderId="55" xfId="4" quotePrefix="1" applyNumberFormat="1" applyFont="1" applyFill="1" applyBorder="1" applyAlignment="1">
      <alignment horizontal="center" vertical="center"/>
    </xf>
    <xf numFmtId="0" fontId="16" fillId="43" borderId="55" xfId="4" applyFont="1" applyFill="1" applyBorder="1" applyAlignment="1">
      <alignment wrapText="1"/>
    </xf>
    <xf numFmtId="49" fontId="235" fillId="43" borderId="55" xfId="4" quotePrefix="1" applyNumberFormat="1" applyFont="1" applyFill="1" applyBorder="1" applyAlignment="1">
      <alignment horizontal="center"/>
    </xf>
    <xf numFmtId="0" fontId="16" fillId="43" borderId="55" xfId="4" applyFont="1" applyFill="1" applyBorder="1"/>
    <xf numFmtId="49" fontId="234" fillId="43" borderId="57" xfId="4" quotePrefix="1" applyNumberFormat="1" applyFont="1" applyFill="1" applyBorder="1" applyAlignment="1">
      <alignment horizontal="center"/>
    </xf>
    <xf numFmtId="0" fontId="3" fillId="43" borderId="57" xfId="4" applyFont="1" applyFill="1" applyBorder="1"/>
    <xf numFmtId="49" fontId="236" fillId="43" borderId="57" xfId="4" quotePrefix="1" applyNumberFormat="1" applyFont="1" applyFill="1" applyBorder="1" applyAlignment="1">
      <alignment horizontal="center"/>
    </xf>
    <xf numFmtId="0" fontId="237" fillId="43" borderId="57" xfId="4" applyFont="1" applyFill="1" applyBorder="1"/>
    <xf numFmtId="49" fontId="234" fillId="43" borderId="167" xfId="4" quotePrefix="1" applyNumberFormat="1" applyFont="1" applyFill="1" applyBorder="1" applyAlignment="1">
      <alignment horizontal="center"/>
    </xf>
    <xf numFmtId="0" fontId="3" fillId="43" borderId="167" xfId="4" applyFont="1" applyFill="1" applyBorder="1"/>
    <xf numFmtId="0" fontId="238" fillId="43" borderId="89" xfId="13" applyFont="1" applyFill="1" applyBorder="1"/>
    <xf numFmtId="0" fontId="8" fillId="47" borderId="0" xfId="13" quotePrefix="1" applyFont="1" applyFill="1" applyBorder="1" applyAlignment="1">
      <alignment horizontal="left"/>
    </xf>
    <xf numFmtId="49" fontId="239" fillId="43" borderId="88" xfId="4" applyNumberFormat="1" applyFont="1" applyFill="1" applyBorder="1" applyAlignment="1">
      <alignment horizontal="center"/>
    </xf>
    <xf numFmtId="182" fontId="240" fillId="43" borderId="52" xfId="4" applyNumberFormat="1" applyFont="1" applyFill="1" applyBorder="1" applyAlignment="1">
      <alignment horizontal="left"/>
    </xf>
    <xf numFmtId="182" fontId="241" fillId="43" borderId="52" xfId="4" applyNumberFormat="1" applyFont="1" applyFill="1" applyBorder="1" applyAlignment="1">
      <alignment horizontal="left"/>
    </xf>
    <xf numFmtId="0" fontId="242" fillId="43" borderId="133" xfId="4" applyFont="1" applyFill="1" applyBorder="1"/>
    <xf numFmtId="49" fontId="243" fillId="43" borderId="55" xfId="4" quotePrefix="1" applyNumberFormat="1" applyFont="1" applyFill="1" applyBorder="1" applyAlignment="1">
      <alignment horizontal="center"/>
    </xf>
    <xf numFmtId="0" fontId="242" fillId="43" borderId="102" xfId="4" applyFont="1" applyFill="1" applyBorder="1"/>
    <xf numFmtId="0" fontId="242" fillId="43" borderId="55" xfId="4" applyFont="1" applyFill="1" applyBorder="1"/>
    <xf numFmtId="0" fontId="244" fillId="43" borderId="55" xfId="4" applyFont="1" applyFill="1" applyBorder="1"/>
    <xf numFmtId="0" fontId="242" fillId="43" borderId="55" xfId="4" applyFont="1" applyFill="1" applyBorder="1" applyAlignment="1">
      <alignment horizontal="left"/>
    </xf>
    <xf numFmtId="0" fontId="233" fillId="0" borderId="0" xfId="6" quotePrefix="1" applyFont="1" applyFill="1" applyBorder="1"/>
    <xf numFmtId="182" fontId="233" fillId="0" borderId="0" xfId="6" applyNumberFormat="1" applyFont="1" applyFill="1" applyBorder="1"/>
    <xf numFmtId="0" fontId="242" fillId="43" borderId="55" xfId="4" applyFont="1" applyFill="1" applyBorder="1" applyAlignment="1">
      <alignment horizontal="left" wrapText="1"/>
    </xf>
    <xf numFmtId="0" fontId="3" fillId="0" borderId="3" xfId="11" applyFont="1" applyFill="1" applyBorder="1" applyAlignment="1"/>
    <xf numFmtId="0" fontId="245" fillId="43" borderId="57" xfId="4" applyFont="1" applyFill="1" applyBorder="1"/>
    <xf numFmtId="182" fontId="246" fillId="43" borderId="31" xfId="4" applyNumberFormat="1" applyFont="1" applyFill="1" applyBorder="1" applyAlignment="1">
      <alignment horizontal="left"/>
    </xf>
    <xf numFmtId="0" fontId="3" fillId="43" borderId="133" xfId="4" applyFont="1" applyFill="1" applyBorder="1"/>
    <xf numFmtId="0" fontId="16" fillId="43" borderId="54" xfId="4" applyFont="1" applyFill="1" applyBorder="1"/>
    <xf numFmtId="182" fontId="240" fillId="43" borderId="31" xfId="4" applyNumberFormat="1" applyFont="1" applyFill="1" applyBorder="1" applyAlignment="1">
      <alignment horizontal="left"/>
    </xf>
    <xf numFmtId="0" fontId="3" fillId="43" borderId="54" xfId="4" applyFont="1" applyFill="1" applyBorder="1"/>
    <xf numFmtId="49" fontId="243" fillId="43" borderId="120" xfId="4" quotePrefix="1" applyNumberFormat="1" applyFont="1" applyFill="1" applyBorder="1" applyAlignment="1">
      <alignment horizontal="center"/>
    </xf>
    <xf numFmtId="0" fontId="16" fillId="43" borderId="167" xfId="4" applyFont="1" applyFill="1" applyBorder="1"/>
    <xf numFmtId="0" fontId="3" fillId="43" borderId="120" xfId="4" applyFont="1" applyFill="1" applyBorder="1"/>
    <xf numFmtId="0" fontId="43" fillId="43" borderId="57" xfId="4" applyFont="1" applyFill="1" applyBorder="1"/>
    <xf numFmtId="0" fontId="3" fillId="43" borderId="165" xfId="4" applyFont="1" applyFill="1" applyBorder="1"/>
    <xf numFmtId="0" fontId="237" fillId="43" borderId="55" xfId="4" applyFont="1" applyFill="1" applyBorder="1"/>
    <xf numFmtId="0" fontId="3" fillId="43" borderId="167" xfId="4" applyFont="1" applyFill="1" applyBorder="1" applyAlignment="1">
      <alignment horizontal="left" wrapText="1"/>
    </xf>
    <xf numFmtId="0" fontId="24" fillId="43" borderId="53" xfId="4" applyFont="1" applyFill="1" applyBorder="1" applyAlignment="1">
      <alignment horizontal="left"/>
    </xf>
    <xf numFmtId="0" fontId="24" fillId="43" borderId="55" xfId="4" applyFont="1" applyFill="1" applyBorder="1" applyAlignment="1">
      <alignment horizontal="left"/>
    </xf>
    <xf numFmtId="0" fontId="247" fillId="43" borderId="55" xfId="4" applyFont="1" applyFill="1" applyBorder="1" applyAlignment="1">
      <alignment horizontal="left"/>
    </xf>
    <xf numFmtId="0" fontId="24" fillId="43" borderId="55" xfId="4" quotePrefix="1" applyFont="1" applyFill="1" applyBorder="1" applyAlignment="1">
      <alignment horizontal="left"/>
    </xf>
    <xf numFmtId="0" fontId="24" fillId="43" borderId="167" xfId="4" applyFont="1" applyFill="1" applyBorder="1" applyAlignment="1">
      <alignment horizontal="left"/>
    </xf>
    <xf numFmtId="0" fontId="247" fillId="43" borderId="53" xfId="4" applyFont="1" applyFill="1" applyBorder="1" applyAlignment="1">
      <alignment horizontal="left"/>
    </xf>
    <xf numFmtId="0" fontId="24" fillId="43" borderId="57" xfId="4" applyFont="1" applyFill="1" applyBorder="1" applyAlignment="1">
      <alignment horizontal="left"/>
    </xf>
    <xf numFmtId="0" fontId="24" fillId="43" borderId="120" xfId="4" applyFont="1" applyFill="1" applyBorder="1" applyAlignment="1">
      <alignment horizontal="left"/>
    </xf>
    <xf numFmtId="0" fontId="44" fillId="43" borderId="167" xfId="4" applyFont="1" applyFill="1" applyBorder="1" applyAlignment="1">
      <alignment horizontal="left"/>
    </xf>
    <xf numFmtId="0" fontId="247" fillId="43" borderId="167" xfId="4" applyFont="1" applyFill="1" applyBorder="1" applyAlignment="1">
      <alignment horizontal="left"/>
    </xf>
    <xf numFmtId="0" fontId="243" fillId="0" borderId="0" xfId="4" quotePrefix="1" applyNumberFormat="1" applyFont="1" applyFill="1" applyBorder="1" applyAlignment="1">
      <alignment horizontal="center"/>
    </xf>
    <xf numFmtId="0" fontId="247" fillId="0" borderId="0" xfId="4" applyFont="1" applyFill="1" applyBorder="1" applyAlignment="1">
      <alignment horizontal="left"/>
    </xf>
    <xf numFmtId="0" fontId="233" fillId="42" borderId="3" xfId="6" applyFont="1" applyFill="1" applyBorder="1"/>
    <xf numFmtId="0" fontId="233" fillId="42" borderId="3" xfId="6" applyFont="1" applyFill="1" applyBorder="1" applyAlignment="1"/>
    <xf numFmtId="0" fontId="233" fillId="45" borderId="3" xfId="6" applyFont="1" applyFill="1" applyBorder="1"/>
    <xf numFmtId="0" fontId="233" fillId="0" borderId="3" xfId="6" applyFont="1" applyFill="1" applyBorder="1"/>
    <xf numFmtId="14" fontId="233" fillId="43" borderId="3" xfId="6" applyNumberFormat="1" applyFont="1" applyFill="1" applyBorder="1" applyAlignment="1">
      <alignment horizontal="left"/>
    </xf>
    <xf numFmtId="49" fontId="154" fillId="17" borderId="3" xfId="4" applyNumberFormat="1" applyFont="1" applyFill="1" applyBorder="1" applyAlignment="1" applyProtection="1">
      <alignment horizontal="center" vertical="center"/>
      <protection locked="0"/>
    </xf>
    <xf numFmtId="49" fontId="166" fillId="16" borderId="4" xfId="4" applyNumberFormat="1" applyFont="1" applyFill="1" applyBorder="1" applyAlignment="1" applyProtection="1">
      <alignment horizontal="center" vertical="center" wrapText="1"/>
    </xf>
    <xf numFmtId="49" fontId="32" fillId="43" borderId="0" xfId="4" applyNumberFormat="1" applyFont="1" applyFill="1" applyBorder="1"/>
    <xf numFmtId="186" fontId="8" fillId="43" borderId="0" xfId="13" quotePrefix="1" applyNumberFormat="1" applyFont="1" applyFill="1" applyBorder="1" applyAlignment="1">
      <alignment horizontal="left"/>
    </xf>
    <xf numFmtId="186" fontId="239" fillId="43" borderId="88" xfId="4" applyNumberFormat="1" applyFont="1" applyFill="1" applyBorder="1" applyAlignment="1">
      <alignment horizontal="center"/>
    </xf>
    <xf numFmtId="49" fontId="248" fillId="43" borderId="57" xfId="4" quotePrefix="1" applyNumberFormat="1" applyFont="1" applyFill="1" applyBorder="1" applyAlignment="1">
      <alignment horizontal="center"/>
    </xf>
    <xf numFmtId="49" fontId="243" fillId="43" borderId="54" xfId="4" quotePrefix="1" applyNumberFormat="1" applyFont="1" applyFill="1" applyBorder="1" applyAlignment="1">
      <alignment horizontal="center"/>
    </xf>
    <xf numFmtId="49" fontId="234" fillId="43" borderId="54" xfId="4" quotePrefix="1" applyNumberFormat="1" applyFont="1" applyFill="1" applyBorder="1" applyAlignment="1">
      <alignment horizontal="center"/>
    </xf>
    <xf numFmtId="49" fontId="243" fillId="43" borderId="167" xfId="4" quotePrefix="1" applyNumberFormat="1" applyFont="1" applyFill="1" applyBorder="1" applyAlignment="1">
      <alignment horizontal="center"/>
    </xf>
    <xf numFmtId="49" fontId="234" fillId="43" borderId="120" xfId="4" quotePrefix="1" applyNumberFormat="1" applyFont="1" applyFill="1" applyBorder="1" applyAlignment="1">
      <alignment horizontal="center"/>
    </xf>
    <xf numFmtId="49" fontId="243" fillId="43" borderId="57" xfId="4" quotePrefix="1" applyNumberFormat="1" applyFont="1" applyFill="1" applyBorder="1" applyAlignment="1">
      <alignment horizontal="center"/>
    </xf>
    <xf numFmtId="49" fontId="236" fillId="43" borderId="55" xfId="4" quotePrefix="1" applyNumberFormat="1" applyFont="1" applyFill="1" applyBorder="1" applyAlignment="1">
      <alignment horizontal="center"/>
    </xf>
    <xf numFmtId="0" fontId="156" fillId="17" borderId="14" xfId="0" applyFont="1" applyFill="1" applyBorder="1" applyAlignment="1" applyProtection="1">
      <alignment horizontal="center" vertical="center" wrapText="1"/>
    </xf>
    <xf numFmtId="0" fontId="156" fillId="17" borderId="15" xfId="0" applyFont="1" applyFill="1" applyBorder="1" applyAlignment="1" applyProtection="1">
      <alignment horizontal="center" vertical="center" wrapText="1"/>
    </xf>
    <xf numFmtId="0" fontId="156" fillId="17" borderId="13" xfId="0" applyFont="1" applyFill="1" applyBorder="1" applyAlignment="1" applyProtection="1">
      <alignment horizontal="center" vertical="center" wrapText="1"/>
    </xf>
    <xf numFmtId="0" fontId="200" fillId="15" borderId="0" xfId="4" applyFont="1" applyFill="1" applyAlignment="1">
      <alignment horizontal="center" vertical="center"/>
    </xf>
    <xf numFmtId="0" fontId="142" fillId="15" borderId="0" xfId="0" quotePrefix="1" applyFont="1" applyFill="1" applyAlignment="1">
      <alignment vertical="center"/>
    </xf>
    <xf numFmtId="0" fontId="151" fillId="48" borderId="0" xfId="6" applyFill="1"/>
    <xf numFmtId="0" fontId="151" fillId="48" borderId="0" xfId="6" applyFill="1" applyAlignment="1"/>
    <xf numFmtId="0" fontId="151" fillId="17" borderId="0" xfId="6" applyFill="1"/>
    <xf numFmtId="0" fontId="151" fillId="17" borderId="0" xfId="6" applyFill="1" applyAlignment="1"/>
    <xf numFmtId="188" fontId="160" fillId="49" borderId="22" xfId="4" applyNumberFormat="1" applyFont="1" applyFill="1" applyBorder="1" applyAlignment="1" applyProtection="1">
      <alignment horizontal="center" vertical="center"/>
    </xf>
    <xf numFmtId="188" fontId="160" fillId="30" borderId="88" xfId="4" applyNumberFormat="1" applyFont="1" applyFill="1" applyBorder="1" applyAlignment="1" applyProtection="1">
      <alignment horizontal="center" vertical="center"/>
    </xf>
    <xf numFmtId="188" fontId="160" fillId="30" borderId="8" xfId="4" applyNumberFormat="1" applyFont="1" applyFill="1" applyBorder="1" applyAlignment="1" applyProtection="1">
      <alignment horizontal="center" vertical="center"/>
    </xf>
    <xf numFmtId="188" fontId="160" fillId="30" borderId="4" xfId="4" applyNumberFormat="1" applyFont="1" applyFill="1" applyBorder="1" applyAlignment="1" applyProtection="1">
      <alignment horizontal="center" vertical="center"/>
    </xf>
    <xf numFmtId="188" fontId="160" fillId="26" borderId="88" xfId="4" applyNumberFormat="1" applyFont="1" applyFill="1" applyBorder="1" applyAlignment="1" applyProtection="1">
      <alignment horizontal="center" vertical="center"/>
    </xf>
    <xf numFmtId="188" fontId="160" fillId="26" borderId="8" xfId="4" applyNumberFormat="1" applyFont="1" applyFill="1" applyBorder="1" applyAlignment="1" applyProtection="1">
      <alignment horizontal="center" vertical="center"/>
    </xf>
    <xf numFmtId="188" fontId="160" fillId="26" borderId="4" xfId="4" applyNumberFormat="1" applyFont="1" applyFill="1" applyBorder="1" applyAlignment="1" applyProtection="1">
      <alignment horizontal="center" vertical="center"/>
    </xf>
    <xf numFmtId="188" fontId="160" fillId="21" borderId="115" xfId="4" applyNumberFormat="1" applyFont="1" applyFill="1" applyBorder="1" applyAlignment="1" applyProtection="1">
      <alignment horizontal="center" vertical="center"/>
    </xf>
    <xf numFmtId="188" fontId="160" fillId="21" borderId="102" xfId="4" applyNumberFormat="1" applyFont="1" applyFill="1" applyBorder="1" applyAlignment="1" applyProtection="1">
      <alignment horizontal="center" vertical="center"/>
    </xf>
    <xf numFmtId="3" fontId="12" fillId="15" borderId="168" xfId="4" applyNumberFormat="1" applyFont="1" applyFill="1" applyBorder="1" applyAlignment="1" applyProtection="1">
      <alignment horizontal="right" vertical="center"/>
      <protection locked="0"/>
    </xf>
    <xf numFmtId="3" fontId="12" fillId="15" borderId="169" xfId="4" applyNumberFormat="1" applyFont="1" applyFill="1" applyBorder="1" applyAlignment="1" applyProtection="1">
      <alignment horizontal="right" vertical="center"/>
      <protection locked="0"/>
    </xf>
    <xf numFmtId="3" fontId="12" fillId="15" borderId="170" xfId="4" applyNumberFormat="1" applyFont="1" applyFill="1" applyBorder="1" applyAlignment="1" applyProtection="1">
      <alignment horizontal="right" vertical="center"/>
      <protection locked="0"/>
    </xf>
    <xf numFmtId="188" fontId="160" fillId="31" borderId="171" xfId="4" applyNumberFormat="1" applyFont="1" applyFill="1" applyBorder="1" applyAlignment="1" applyProtection="1">
      <alignment horizontal="center" vertical="center"/>
    </xf>
    <xf numFmtId="188" fontId="160" fillId="49" borderId="172" xfId="4" applyNumberFormat="1" applyFont="1" applyFill="1" applyBorder="1" applyAlignment="1" applyProtection="1">
      <alignment horizontal="center" vertical="center"/>
    </xf>
    <xf numFmtId="188" fontId="160" fillId="49" borderId="173" xfId="4" applyNumberFormat="1" applyFont="1" applyFill="1" applyBorder="1" applyAlignment="1" applyProtection="1">
      <alignment horizontal="center" vertical="center"/>
    </xf>
    <xf numFmtId="188" fontId="160" fillId="31" borderId="174" xfId="4" applyNumberFormat="1" applyFont="1" applyFill="1" applyBorder="1" applyAlignment="1" applyProtection="1">
      <alignment horizontal="center" vertical="center"/>
    </xf>
    <xf numFmtId="188" fontId="160" fillId="31" borderId="162" xfId="4" applyNumberFormat="1" applyFont="1" applyFill="1" applyBorder="1" applyAlignment="1" applyProtection="1">
      <alignment horizontal="center" vertical="center"/>
    </xf>
    <xf numFmtId="181" fontId="249" fillId="50" borderId="22" xfId="12" quotePrefix="1" applyNumberFormat="1" applyFont="1" applyFill="1" applyBorder="1" applyAlignment="1">
      <alignment horizontal="right" vertical="center"/>
    </xf>
    <xf numFmtId="0" fontId="6" fillId="50" borderId="17" xfId="12" quotePrefix="1" applyFont="1" applyFill="1" applyBorder="1" applyAlignment="1">
      <alignment horizontal="right" vertical="center"/>
    </xf>
    <xf numFmtId="0" fontId="3" fillId="50" borderId="23" xfId="12" applyFont="1" applyFill="1" applyBorder="1" applyAlignment="1">
      <alignment horizontal="left" vertical="center" wrapText="1"/>
    </xf>
    <xf numFmtId="3" fontId="167" fillId="23" borderId="10" xfId="4" applyNumberFormat="1" applyFont="1" applyFill="1" applyBorder="1" applyAlignment="1" applyProtection="1">
      <alignment horizontal="center" vertical="center" wrapText="1"/>
    </xf>
    <xf numFmtId="0" fontId="3" fillId="0" borderId="0" xfId="12" quotePrefix="1" applyNumberFormat="1" applyFont="1" applyFill="1" applyBorder="1" applyAlignment="1">
      <alignment horizontal="right"/>
    </xf>
    <xf numFmtId="0" fontId="57" fillId="15" borderId="73" xfId="0" quotePrefix="1" applyFont="1" applyFill="1" applyBorder="1" applyAlignment="1" applyProtection="1">
      <alignment horizontal="left"/>
    </xf>
    <xf numFmtId="0" fontId="34" fillId="15" borderId="53" xfId="0" quotePrefix="1" applyFont="1" applyFill="1" applyBorder="1" applyAlignment="1" applyProtection="1">
      <alignment horizontal="left"/>
    </xf>
    <xf numFmtId="3" fontId="34" fillId="15" borderId="21" xfId="0" applyNumberFormat="1" applyFont="1" applyFill="1" applyBorder="1" applyAlignment="1" applyProtection="1"/>
    <xf numFmtId="0" fontId="34" fillId="24" borderId="55" xfId="0" quotePrefix="1" applyFont="1" applyFill="1" applyBorder="1" applyAlignment="1" applyProtection="1">
      <alignment horizontal="left"/>
    </xf>
    <xf numFmtId="0" fontId="34" fillId="24" borderId="55" xfId="0" applyFont="1" applyFill="1" applyBorder="1" applyAlignment="1" applyProtection="1">
      <alignment horizontal="left"/>
    </xf>
    <xf numFmtId="3" fontId="34" fillId="24" borderId="55" xfId="0" applyNumberFormat="1" applyFont="1" applyFill="1" applyBorder="1" applyAlignment="1" applyProtection="1"/>
    <xf numFmtId="3" fontId="34" fillId="24" borderId="24" xfId="0" applyNumberFormat="1" applyFont="1" applyFill="1" applyBorder="1" applyAlignment="1" applyProtection="1"/>
    <xf numFmtId="3" fontId="34" fillId="24" borderId="22" xfId="0" applyNumberFormat="1" applyFont="1" applyFill="1" applyBorder="1" applyAlignment="1" applyProtection="1"/>
    <xf numFmtId="3" fontId="34" fillId="24" borderId="25" xfId="0" applyNumberFormat="1" applyFont="1" applyFill="1" applyBorder="1" applyAlignment="1" applyProtection="1"/>
    <xf numFmtId="3" fontId="92" fillId="24" borderId="22" xfId="0" applyNumberFormat="1" applyFont="1" applyFill="1" applyBorder="1" applyAlignment="1" applyProtection="1">
      <alignment horizontal="center"/>
    </xf>
    <xf numFmtId="38" fontId="3" fillId="21" borderId="23" xfId="17" applyNumberFormat="1" applyFont="1" applyFill="1" applyBorder="1" applyAlignment="1" applyProtection="1"/>
    <xf numFmtId="38" fontId="3" fillId="21" borderId="102" xfId="17" applyNumberFormat="1" applyFont="1" applyFill="1" applyBorder="1" applyAlignment="1" applyProtection="1"/>
    <xf numFmtId="38" fontId="250" fillId="21" borderId="116" xfId="17" applyNumberFormat="1" applyFont="1" applyFill="1" applyBorder="1" applyAlignment="1" applyProtection="1"/>
    <xf numFmtId="38" fontId="250" fillId="21" borderId="38" xfId="17" applyNumberFormat="1" applyFont="1" applyFill="1" applyBorder="1" applyAlignment="1" applyProtection="1"/>
    <xf numFmtId="38" fontId="250" fillId="21" borderId="138" xfId="17" applyNumberFormat="1" applyFont="1" applyFill="1" applyBorder="1" applyAlignment="1" applyProtection="1"/>
    <xf numFmtId="197" fontId="251" fillId="21" borderId="57" xfId="7" applyNumberFormat="1" applyFont="1" applyFill="1" applyBorder="1" applyAlignment="1" applyProtection="1"/>
    <xf numFmtId="197" fontId="252" fillId="21" borderId="57" xfId="7" applyNumberFormat="1" applyFont="1" applyFill="1" applyBorder="1" applyAlignment="1" applyProtection="1"/>
    <xf numFmtId="197" fontId="252" fillId="21" borderId="136" xfId="7" applyNumberFormat="1" applyFont="1" applyFill="1" applyBorder="1" applyAlignment="1" applyProtection="1"/>
    <xf numFmtId="38" fontId="250" fillId="21" borderId="116" xfId="17" applyNumberFormat="1" applyFont="1" applyFill="1" applyBorder="1" applyAlignment="1" applyProtection="1">
      <alignment horizontal="center"/>
    </xf>
    <xf numFmtId="38" fontId="250" fillId="21" borderId="38" xfId="17" applyNumberFormat="1" applyFont="1" applyFill="1" applyBorder="1" applyAlignment="1" applyProtection="1">
      <alignment horizontal="center"/>
    </xf>
    <xf numFmtId="38" fontId="250" fillId="21" borderId="138" xfId="17" applyNumberFormat="1" applyFont="1" applyFill="1" applyBorder="1" applyAlignment="1" applyProtection="1">
      <alignment horizontal="center"/>
    </xf>
    <xf numFmtId="188" fontId="160" fillId="17" borderId="4" xfId="4" applyNumberFormat="1" applyFont="1" applyFill="1" applyBorder="1" applyAlignment="1" applyProtection="1">
      <alignment horizontal="center" vertical="center"/>
    </xf>
    <xf numFmtId="188" fontId="160" fillId="21" borderId="51" xfId="4" applyNumberFormat="1" applyFont="1" applyFill="1" applyBorder="1" applyAlignment="1" applyProtection="1">
      <alignment horizontal="center" vertical="center"/>
    </xf>
    <xf numFmtId="188" fontId="160" fillId="21" borderId="175" xfId="4" applyNumberFormat="1" applyFont="1" applyFill="1" applyBorder="1" applyAlignment="1" applyProtection="1">
      <alignment horizontal="center" vertical="center"/>
    </xf>
    <xf numFmtId="188" fontId="160" fillId="31" borderId="102" xfId="4" applyNumberFormat="1" applyFont="1" applyFill="1" applyBorder="1" applyAlignment="1" applyProtection="1">
      <alignment horizontal="center" vertical="center"/>
    </xf>
    <xf numFmtId="188" fontId="160" fillId="31" borderId="137" xfId="4" applyNumberFormat="1" applyFont="1" applyFill="1" applyBorder="1" applyAlignment="1" applyProtection="1">
      <alignment horizontal="center" vertical="center"/>
    </xf>
    <xf numFmtId="188" fontId="160" fillId="31" borderId="24" xfId="4" applyNumberFormat="1" applyFont="1" applyFill="1" applyBorder="1" applyAlignment="1" applyProtection="1">
      <alignment horizontal="center" vertical="center"/>
    </xf>
    <xf numFmtId="188" fontId="160" fillId="31" borderId="20" xfId="4" applyNumberFormat="1" applyFont="1" applyFill="1" applyBorder="1" applyAlignment="1" applyProtection="1">
      <alignment horizontal="center" vertical="center"/>
    </xf>
    <xf numFmtId="188" fontId="160" fillId="31" borderId="169" xfId="4" applyNumberFormat="1" applyFont="1" applyFill="1" applyBorder="1" applyAlignment="1" applyProtection="1">
      <alignment horizontal="center" vertical="center"/>
    </xf>
    <xf numFmtId="188" fontId="160" fillId="31" borderId="168" xfId="4" applyNumberFormat="1" applyFont="1" applyFill="1" applyBorder="1" applyAlignment="1" applyProtection="1">
      <alignment horizontal="center" vertical="center"/>
    </xf>
    <xf numFmtId="188" fontId="160" fillId="21" borderId="176" xfId="4" applyNumberFormat="1" applyFont="1" applyFill="1" applyBorder="1" applyAlignment="1" applyProtection="1">
      <alignment horizontal="center" vertical="center"/>
    </xf>
    <xf numFmtId="188" fontId="160" fillId="21" borderId="177" xfId="4" applyNumberFormat="1" applyFont="1" applyFill="1" applyBorder="1" applyAlignment="1" applyProtection="1">
      <alignment horizontal="center" vertical="center"/>
    </xf>
    <xf numFmtId="3" fontId="12" fillId="15" borderId="178" xfId="4" applyNumberFormat="1" applyFont="1" applyFill="1" applyBorder="1" applyAlignment="1" applyProtection="1">
      <alignment horizontal="right" vertical="center"/>
      <protection locked="0"/>
    </xf>
    <xf numFmtId="188" fontId="160" fillId="21" borderId="179" xfId="4" applyNumberFormat="1" applyFont="1" applyFill="1" applyBorder="1" applyAlignment="1" applyProtection="1">
      <alignment horizontal="center" vertical="center"/>
    </xf>
    <xf numFmtId="188" fontId="160" fillId="24" borderId="4" xfId="4" applyNumberFormat="1" applyFont="1" applyFill="1" applyBorder="1" applyAlignment="1" applyProtection="1">
      <alignment horizontal="center" vertical="center"/>
    </xf>
    <xf numFmtId="49" fontId="166" fillId="18" borderId="4" xfId="4" applyNumberFormat="1" applyFont="1" applyFill="1" applyBorder="1" applyAlignment="1" applyProtection="1">
      <alignment horizontal="center" vertical="center" wrapText="1"/>
    </xf>
    <xf numFmtId="1" fontId="12" fillId="0" borderId="21" xfId="4" applyNumberFormat="1" applyFont="1" applyFill="1" applyBorder="1" applyAlignment="1" applyProtection="1">
      <alignment horizontal="center" vertical="center"/>
      <protection locked="0"/>
    </xf>
    <xf numFmtId="0" fontId="201" fillId="15" borderId="100" xfId="4" quotePrefix="1" applyFont="1" applyFill="1" applyBorder="1" applyAlignment="1" applyProtection="1">
      <alignment horizontal="center" vertical="center"/>
    </xf>
    <xf numFmtId="0" fontId="201" fillId="15" borderId="16" xfId="4" quotePrefix="1" applyFont="1" applyFill="1" applyBorder="1" applyAlignment="1" applyProtection="1">
      <alignment horizontal="center" vertical="center"/>
    </xf>
    <xf numFmtId="0" fontId="201" fillId="15" borderId="4" xfId="4" quotePrefix="1" applyFont="1" applyFill="1" applyBorder="1" applyAlignment="1" applyProtection="1">
      <alignment horizontal="center" vertical="center"/>
    </xf>
    <xf numFmtId="186" fontId="149" fillId="15" borderId="100" xfId="2" applyNumberFormat="1" applyFill="1" applyBorder="1" applyAlignment="1" applyProtection="1">
      <alignment horizontal="center" vertical="center"/>
    </xf>
    <xf numFmtId="186" fontId="208" fillId="15" borderId="4" xfId="4" applyNumberFormat="1" applyFont="1" applyFill="1" applyBorder="1" applyAlignment="1" applyProtection="1">
      <alignment horizontal="center" vertical="center"/>
    </xf>
    <xf numFmtId="3" fontId="149" fillId="15" borderId="100" xfId="2" applyNumberFormat="1" applyFill="1" applyBorder="1" applyAlignment="1" applyProtection="1">
      <alignment horizontal="center"/>
    </xf>
    <xf numFmtId="0" fontId="208" fillId="15" borderId="16" xfId="16" applyFont="1" applyFill="1" applyBorder="1" applyAlignment="1" applyProtection="1">
      <alignment horizontal="center"/>
    </xf>
    <xf numFmtId="0" fontId="208" fillId="15" borderId="4" xfId="16" applyFont="1" applyFill="1" applyBorder="1" applyAlignment="1" applyProtection="1">
      <alignment horizontal="center"/>
    </xf>
    <xf numFmtId="1" fontId="166" fillId="24" borderId="100" xfId="4" applyNumberFormat="1" applyFont="1" applyFill="1" applyBorder="1" applyAlignment="1" applyProtection="1">
      <alignment horizontal="center" vertical="center"/>
    </xf>
    <xf numFmtId="1" fontId="166" fillId="24" borderId="4" xfId="4" applyNumberFormat="1" applyFont="1" applyFill="1" applyBorder="1" applyAlignment="1" applyProtection="1">
      <alignment horizontal="center" vertical="center"/>
    </xf>
    <xf numFmtId="0" fontId="254" fillId="17" borderId="0" xfId="7" applyFont="1" applyFill="1" applyBorder="1" applyAlignment="1" applyProtection="1">
      <alignment horizontal="center"/>
    </xf>
    <xf numFmtId="194" fontId="210" fillId="17" borderId="0" xfId="7" applyNumberFormat="1" applyFont="1" applyFill="1" applyBorder="1" applyAlignment="1" applyProtection="1">
      <alignment horizontal="center"/>
    </xf>
    <xf numFmtId="0" fontId="88" fillId="19" borderId="5" xfId="4" applyFont="1" applyFill="1" applyBorder="1" applyAlignment="1" applyProtection="1">
      <alignment horizontal="center" vertical="center"/>
    </xf>
    <xf numFmtId="0" fontId="88" fillId="19" borderId="6" xfId="4" applyFont="1" applyFill="1" applyBorder="1" applyAlignment="1" applyProtection="1">
      <alignment horizontal="center" vertical="center"/>
    </xf>
    <xf numFmtId="0" fontId="88" fillId="19" borderId="7" xfId="4" applyFont="1" applyFill="1" applyBorder="1" applyAlignment="1" applyProtection="1">
      <alignment horizontal="center" vertical="center"/>
    </xf>
    <xf numFmtId="0" fontId="88" fillId="15" borderId="31" xfId="7" applyFont="1" applyFill="1" applyBorder="1" applyAlignment="1" applyProtection="1">
      <alignment horizontal="center" vertical="center" wrapText="1"/>
    </xf>
    <xf numFmtId="0" fontId="88" fillId="15" borderId="16" xfId="7" applyFont="1" applyFill="1" applyBorder="1" applyAlignment="1" applyProtection="1">
      <alignment horizontal="center" vertical="center" wrapText="1"/>
    </xf>
    <xf numFmtId="0" fontId="88" fillId="15" borderId="88" xfId="7" applyFont="1" applyFill="1" applyBorder="1" applyAlignment="1" applyProtection="1">
      <alignment horizontal="center" vertical="center" wrapText="1"/>
    </xf>
    <xf numFmtId="38" fontId="3" fillId="15" borderId="132" xfId="17" applyNumberFormat="1" applyFont="1" applyFill="1" applyBorder="1" applyAlignment="1" applyProtection="1">
      <alignment horizontal="center"/>
    </xf>
    <xf numFmtId="38" fontId="3" fillId="15" borderId="99" xfId="17" applyNumberFormat="1" applyFont="1" applyFill="1" applyBorder="1" applyAlignment="1" applyProtection="1">
      <alignment horizontal="center"/>
    </xf>
    <xf numFmtId="38" fontId="3" fillId="15" borderId="133" xfId="17" applyNumberFormat="1" applyFont="1" applyFill="1" applyBorder="1" applyAlignment="1" applyProtection="1">
      <alignment horizontal="center"/>
    </xf>
    <xf numFmtId="38" fontId="3" fillId="15" borderId="115" xfId="17" applyNumberFormat="1" applyFont="1" applyFill="1" applyBorder="1" applyAlignment="1" applyProtection="1">
      <alignment horizontal="center"/>
    </xf>
    <xf numFmtId="38" fontId="3" fillId="15" borderId="23" xfId="17" applyNumberFormat="1" applyFont="1" applyFill="1" applyBorder="1" applyAlignment="1" applyProtection="1">
      <alignment horizontal="center"/>
    </xf>
    <xf numFmtId="38" fontId="3" fillId="15" borderId="102" xfId="17" applyNumberFormat="1" applyFont="1" applyFill="1" applyBorder="1" applyAlignment="1" applyProtection="1">
      <alignment horizontal="center"/>
    </xf>
    <xf numFmtId="38" fontId="3" fillId="21" borderId="115" xfId="17" applyNumberFormat="1" applyFont="1" applyFill="1" applyBorder="1" applyAlignment="1" applyProtection="1">
      <alignment horizontal="center" vertical="center"/>
    </xf>
    <xf numFmtId="38" fontId="3" fillId="21" borderId="23" xfId="17" applyNumberFormat="1" applyFont="1" applyFill="1" applyBorder="1" applyAlignment="1" applyProtection="1">
      <alignment horizontal="center" vertical="center"/>
    </xf>
    <xf numFmtId="38" fontId="3" fillId="21" borderId="102" xfId="17" applyNumberFormat="1" applyFont="1" applyFill="1" applyBorder="1" applyAlignment="1" applyProtection="1">
      <alignment horizontal="center" vertical="center"/>
    </xf>
    <xf numFmtId="38" fontId="3" fillId="15" borderId="113" xfId="17" applyNumberFormat="1" applyFont="1" applyFill="1" applyBorder="1" applyAlignment="1" applyProtection="1">
      <alignment horizontal="center"/>
    </xf>
    <xf numFmtId="38" fontId="3" fillId="15" borderId="32" xfId="17" applyNumberFormat="1" applyFont="1" applyFill="1" applyBorder="1" applyAlignment="1" applyProtection="1">
      <alignment horizontal="center"/>
    </xf>
    <xf numFmtId="38" fontId="3" fillId="15" borderId="39" xfId="17" applyNumberFormat="1" applyFont="1" applyFill="1" applyBorder="1" applyAlignment="1" applyProtection="1">
      <alignment horizontal="center"/>
    </xf>
    <xf numFmtId="38" fontId="6" fillId="24" borderId="31" xfId="17" applyNumberFormat="1" applyFont="1" applyFill="1" applyBorder="1" applyAlignment="1" applyProtection="1">
      <alignment horizontal="center"/>
    </xf>
    <xf numFmtId="38" fontId="6" fillId="24" borderId="16" xfId="17" applyNumberFormat="1" applyFont="1" applyFill="1" applyBorder="1" applyAlignment="1" applyProtection="1">
      <alignment horizontal="center"/>
    </xf>
    <xf numFmtId="38" fontId="6" fillId="24" borderId="88" xfId="17" applyNumberFormat="1" applyFont="1" applyFill="1" applyBorder="1" applyAlignment="1" applyProtection="1">
      <alignment horizontal="center"/>
    </xf>
    <xf numFmtId="38" fontId="14" fillId="21" borderId="114" xfId="17" applyNumberFormat="1" applyFont="1" applyFill="1" applyBorder="1" applyAlignment="1" applyProtection="1">
      <alignment horizontal="center"/>
    </xf>
    <xf numFmtId="38" fontId="14" fillId="21" borderId="19" xfId="17" applyNumberFormat="1" applyFont="1" applyFill="1" applyBorder="1" applyAlignment="1" applyProtection="1">
      <alignment horizontal="center"/>
    </xf>
    <xf numFmtId="38" fontId="14" fillId="21" borderId="137" xfId="17" applyNumberFormat="1" applyFont="1" applyFill="1" applyBorder="1" applyAlignment="1" applyProtection="1">
      <alignment horizontal="center"/>
    </xf>
    <xf numFmtId="38" fontId="14" fillId="21" borderId="115" xfId="17" applyNumberFormat="1" applyFont="1" applyFill="1" applyBorder="1" applyAlignment="1" applyProtection="1">
      <alignment horizontal="center"/>
    </xf>
    <xf numFmtId="38" fontId="14" fillId="21" borderId="23" xfId="17" applyNumberFormat="1" applyFont="1" applyFill="1" applyBorder="1" applyAlignment="1" applyProtection="1">
      <alignment horizontal="center"/>
    </xf>
    <xf numFmtId="38" fontId="14" fillId="21" borderId="102" xfId="17" applyNumberFormat="1" applyFont="1" applyFill="1" applyBorder="1" applyAlignment="1" applyProtection="1">
      <alignment horizontal="center"/>
    </xf>
    <xf numFmtId="38" fontId="14" fillId="21" borderId="113" xfId="17" applyNumberFormat="1" applyFont="1" applyFill="1" applyBorder="1" applyAlignment="1" applyProtection="1">
      <alignment horizontal="center"/>
    </xf>
    <xf numFmtId="38" fontId="14" fillId="21" borderId="32" xfId="17" applyNumberFormat="1" applyFont="1" applyFill="1" applyBorder="1" applyAlignment="1" applyProtection="1">
      <alignment horizontal="center"/>
    </xf>
    <xf numFmtId="38" fontId="14" fillId="21" borderId="39" xfId="17" applyNumberFormat="1" applyFont="1" applyFill="1" applyBorder="1" applyAlignment="1" applyProtection="1">
      <alignment horizontal="center"/>
    </xf>
    <xf numFmtId="0" fontId="57" fillId="19" borderId="141" xfId="7" applyFont="1" applyFill="1" applyBorder="1" applyAlignment="1" applyProtection="1">
      <alignment horizontal="center"/>
    </xf>
    <xf numFmtId="0" fontId="57" fillId="19" borderId="142" xfId="7" applyFont="1" applyFill="1" applyBorder="1" applyAlignment="1" applyProtection="1">
      <alignment horizontal="center"/>
    </xf>
    <xf numFmtId="0" fontId="57" fillId="19" borderId="143" xfId="7" applyFont="1" applyFill="1" applyBorder="1" applyAlignment="1" applyProtection="1">
      <alignment horizontal="center"/>
    </xf>
    <xf numFmtId="0" fontId="57" fillId="39" borderId="141" xfId="7" quotePrefix="1" applyFont="1" applyFill="1" applyBorder="1" applyAlignment="1" applyProtection="1">
      <alignment horizontal="center"/>
    </xf>
    <xf numFmtId="0" fontId="57" fillId="39" borderId="142" xfId="7" quotePrefix="1" applyFont="1" applyFill="1" applyBorder="1" applyAlignment="1" applyProtection="1">
      <alignment horizontal="center"/>
    </xf>
    <xf numFmtId="0" fontId="57" fillId="39" borderId="143" xfId="7" quotePrefix="1" applyFont="1" applyFill="1" applyBorder="1" applyAlignment="1" applyProtection="1">
      <alignment horizontal="center"/>
    </xf>
    <xf numFmtId="0" fontId="57" fillId="26" borderId="141" xfId="7" applyFont="1" applyFill="1" applyBorder="1" applyAlignment="1" applyProtection="1">
      <alignment horizontal="center"/>
    </xf>
    <xf numFmtId="0" fontId="57" fillId="26" borderId="142" xfId="7" applyFont="1" applyFill="1" applyBorder="1" applyAlignment="1" applyProtection="1">
      <alignment horizontal="center"/>
    </xf>
    <xf numFmtId="0" fontId="57" fillId="26" borderId="143" xfId="7" applyFont="1" applyFill="1" applyBorder="1" applyAlignment="1" applyProtection="1">
      <alignment horizontal="center"/>
    </xf>
    <xf numFmtId="0" fontId="253" fillId="15" borderId="17" xfId="8" applyFont="1" applyFill="1" applyBorder="1" applyAlignment="1" applyProtection="1">
      <alignment horizontal="center"/>
    </xf>
    <xf numFmtId="0" fontId="253" fillId="15" borderId="0" xfId="8" applyFont="1" applyFill="1" applyBorder="1" applyAlignment="1" applyProtection="1">
      <alignment horizontal="center"/>
    </xf>
    <xf numFmtId="0" fontId="253" fillId="15" borderId="2" xfId="8" applyFont="1" applyFill="1" applyBorder="1" applyAlignment="1" applyProtection="1">
      <alignment horizontal="center"/>
    </xf>
    <xf numFmtId="38" fontId="78" fillId="15" borderId="132" xfId="17" applyNumberFormat="1" applyFont="1" applyFill="1" applyBorder="1" applyAlignment="1" applyProtection="1">
      <alignment horizontal="center"/>
    </xf>
    <xf numFmtId="38" fontId="78" fillId="15" borderId="99" xfId="17" applyNumberFormat="1" applyFont="1" applyFill="1" applyBorder="1" applyAlignment="1" applyProtection="1">
      <alignment horizontal="center"/>
    </xf>
    <xf numFmtId="38" fontId="78" fillId="15" borderId="133" xfId="17" applyNumberFormat="1" applyFont="1" applyFill="1" applyBorder="1" applyAlignment="1" applyProtection="1">
      <alignment horizontal="center"/>
    </xf>
    <xf numFmtId="38" fontId="31" fillId="15" borderId="113" xfId="17" applyNumberFormat="1" applyFont="1" applyFill="1" applyBorder="1" applyAlignment="1" applyProtection="1">
      <alignment horizontal="center"/>
    </xf>
    <xf numFmtId="38" fontId="31" fillId="15" borderId="32" xfId="17" applyNumberFormat="1" applyFont="1" applyFill="1" applyBorder="1" applyAlignment="1" applyProtection="1">
      <alignment horizontal="center"/>
    </xf>
    <xf numFmtId="38" fontId="31" fillId="15" borderId="39" xfId="17" applyNumberFormat="1" applyFont="1" applyFill="1" applyBorder="1" applyAlignment="1" applyProtection="1">
      <alignment horizontal="center"/>
    </xf>
    <xf numFmtId="38" fontId="12" fillId="15" borderId="113" xfId="17" applyNumberFormat="1" applyFont="1" applyFill="1" applyBorder="1" applyAlignment="1" applyProtection="1">
      <alignment horizontal="center"/>
    </xf>
    <xf numFmtId="38" fontId="12" fillId="15" borderId="32" xfId="17" applyNumberFormat="1" applyFont="1" applyFill="1" applyBorder="1" applyAlignment="1" applyProtection="1">
      <alignment horizontal="center"/>
    </xf>
    <xf numFmtId="38" fontId="12" fillId="15" borderId="39" xfId="17" applyNumberFormat="1" applyFont="1" applyFill="1" applyBorder="1" applyAlignment="1" applyProtection="1">
      <alignment horizontal="center"/>
    </xf>
    <xf numFmtId="0" fontId="57" fillId="15" borderId="104" xfId="7" applyFont="1" applyFill="1" applyBorder="1" applyAlignment="1" applyProtection="1">
      <alignment horizontal="center"/>
    </xf>
    <xf numFmtId="0" fontId="57" fillId="15" borderId="108" xfId="7" applyFont="1" applyFill="1" applyBorder="1" applyAlignment="1" applyProtection="1">
      <alignment horizontal="center"/>
    </xf>
    <xf numFmtId="0" fontId="57" fillId="15" borderId="105" xfId="7" applyFont="1" applyFill="1" applyBorder="1" applyAlignment="1" applyProtection="1">
      <alignment horizontal="center"/>
    </xf>
    <xf numFmtId="0" fontId="253" fillId="35" borderId="94" xfId="8" applyFont="1" applyFill="1" applyBorder="1" applyAlignment="1" applyProtection="1">
      <alignment horizontal="center"/>
    </xf>
    <xf numFmtId="1" fontId="57" fillId="17" borderId="99" xfId="7" applyNumberFormat="1" applyFont="1" applyFill="1" applyBorder="1" applyAlignment="1" applyProtection="1">
      <alignment horizontal="center"/>
    </xf>
    <xf numFmtId="0" fontId="57" fillId="17" borderId="99" xfId="7" applyNumberFormat="1" applyFont="1" applyFill="1" applyBorder="1" applyAlignment="1" applyProtection="1">
      <alignment horizontal="center"/>
    </xf>
    <xf numFmtId="38" fontId="174" fillId="40" borderId="113" xfId="17" applyNumberFormat="1" applyFont="1" applyFill="1" applyBorder="1" applyAlignment="1" applyProtection="1">
      <alignment horizontal="center"/>
    </xf>
    <xf numFmtId="38" fontId="174" fillId="40" borderId="32" xfId="17" applyNumberFormat="1" applyFont="1" applyFill="1" applyBorder="1" applyAlignment="1" applyProtection="1">
      <alignment horizontal="center"/>
    </xf>
    <xf numFmtId="38" fontId="174" fillId="40" borderId="39" xfId="17" applyNumberFormat="1" applyFont="1" applyFill="1" applyBorder="1" applyAlignment="1" applyProtection="1">
      <alignment horizontal="center"/>
    </xf>
    <xf numFmtId="0" fontId="3" fillId="15" borderId="50" xfId="4" applyFont="1" applyFill="1" applyBorder="1" applyAlignment="1" applyProtection="1">
      <alignment horizontal="right" vertical="top" wrapText="1"/>
    </xf>
    <xf numFmtId="0" fontId="3" fillId="15" borderId="0" xfId="4" applyFont="1" applyFill="1" applyAlignment="1" applyProtection="1">
      <alignment horizontal="right" vertical="top" wrapText="1"/>
    </xf>
    <xf numFmtId="0" fontId="90" fillId="19" borderId="117" xfId="4" applyFont="1" applyFill="1" applyBorder="1" applyAlignment="1" applyProtection="1">
      <alignment horizontal="center" vertical="center" wrapText="1"/>
    </xf>
    <xf numFmtId="0" fontId="90" fillId="19" borderId="10" xfId="4" applyFont="1" applyFill="1" applyBorder="1" applyAlignment="1" applyProtection="1">
      <alignment horizontal="center" vertical="center" wrapText="1"/>
    </xf>
    <xf numFmtId="0" fontId="153" fillId="19" borderId="117" xfId="0" applyFont="1" applyFill="1" applyBorder="1" applyAlignment="1" applyProtection="1">
      <alignment horizontal="center" vertical="center" wrapText="1"/>
    </xf>
    <xf numFmtId="0" fontId="153" fillId="19" borderId="10" xfId="0" applyFont="1" applyFill="1" applyBorder="1" applyAlignment="1" applyProtection="1">
      <alignment horizontal="center" vertical="center" wrapText="1"/>
    </xf>
    <xf numFmtId="0" fontId="9" fillId="15" borderId="50" xfId="4" applyFont="1" applyFill="1" applyBorder="1" applyAlignment="1" applyProtection="1">
      <alignment horizontal="center" vertical="center"/>
    </xf>
    <xf numFmtId="3" fontId="97" fillId="15" borderId="38" xfId="0" applyNumberFormat="1" applyFont="1" applyFill="1" applyBorder="1" applyAlignment="1" applyProtection="1">
      <alignment horizontal="center" vertical="center"/>
    </xf>
    <xf numFmtId="0" fontId="55" fillId="51" borderId="5" xfId="4" applyFont="1" applyFill="1" applyBorder="1" applyAlignment="1" applyProtection="1">
      <alignment horizontal="center" vertical="center"/>
    </xf>
    <xf numFmtId="0" fontId="55" fillId="51" borderId="6" xfId="4" applyFont="1" applyFill="1" applyBorder="1" applyAlignment="1" applyProtection="1">
      <alignment horizontal="center" vertical="center"/>
    </xf>
    <xf numFmtId="0" fontId="55" fillId="51" borderId="7" xfId="4" applyFont="1" applyFill="1" applyBorder="1" applyAlignment="1" applyProtection="1">
      <alignment horizontal="center" vertical="center"/>
    </xf>
    <xf numFmtId="0" fontId="11" fillId="51" borderId="5" xfId="4" applyFont="1" applyFill="1" applyBorder="1" applyAlignment="1" applyProtection="1">
      <alignment horizontal="center" vertical="center"/>
    </xf>
    <xf numFmtId="0" fontId="11" fillId="51" borderId="6" xfId="4" applyFont="1" applyFill="1" applyBorder="1" applyAlignment="1" applyProtection="1">
      <alignment horizontal="center" vertical="center"/>
    </xf>
    <xf numFmtId="0" fontId="11" fillId="51" borderId="7" xfId="4" applyFont="1" applyFill="1" applyBorder="1" applyAlignment="1" applyProtection="1">
      <alignment horizontal="center" vertical="center"/>
    </xf>
    <xf numFmtId="0" fontId="229" fillId="19" borderId="5" xfId="4" applyFont="1" applyFill="1" applyBorder="1" applyAlignment="1" applyProtection="1">
      <alignment horizontal="center" vertical="center"/>
    </xf>
    <xf numFmtId="0" fontId="229" fillId="19" borderId="6" xfId="4" applyFont="1" applyFill="1" applyBorder="1" applyAlignment="1" applyProtection="1">
      <alignment horizontal="center" vertical="center"/>
    </xf>
    <xf numFmtId="0" fontId="229" fillId="19" borderId="7" xfId="4" applyFont="1" applyFill="1" applyBorder="1" applyAlignment="1" applyProtection="1">
      <alignment horizontal="center" vertical="center"/>
    </xf>
    <xf numFmtId="0" fontId="167" fillId="23" borderId="5" xfId="0" applyFont="1" applyFill="1" applyBorder="1" applyAlignment="1" applyProtection="1">
      <alignment horizontal="center" vertical="center"/>
    </xf>
    <xf numFmtId="0" fontId="167" fillId="23" borderId="6" xfId="0" applyFont="1" applyFill="1" applyBorder="1" applyAlignment="1" applyProtection="1">
      <alignment horizontal="center" vertical="center"/>
    </xf>
    <xf numFmtId="0" fontId="167" fillId="23" borderId="7" xfId="0" applyFont="1" applyFill="1" applyBorder="1" applyAlignment="1" applyProtection="1">
      <alignment horizontal="center" vertical="center"/>
    </xf>
    <xf numFmtId="0" fontId="64" fillId="51" borderId="5" xfId="4" applyFont="1" applyFill="1" applyBorder="1" applyAlignment="1" applyProtection="1">
      <alignment horizontal="center" vertical="center"/>
    </xf>
    <xf numFmtId="0" fontId="64" fillId="51" borderId="6" xfId="4" applyFont="1" applyFill="1" applyBorder="1" applyAlignment="1" applyProtection="1">
      <alignment horizontal="center" vertical="center"/>
    </xf>
    <xf numFmtId="0" fontId="64" fillId="51" borderId="7" xfId="4" applyFont="1" applyFill="1" applyBorder="1" applyAlignment="1" applyProtection="1">
      <alignment horizontal="center" vertical="center"/>
    </xf>
    <xf numFmtId="0" fontId="61" fillId="8" borderId="16" xfId="12" quotePrefix="1" applyFont="1" applyFill="1" applyBorder="1" applyAlignment="1" applyProtection="1">
      <alignment horizontal="left" vertical="center"/>
    </xf>
    <xf numFmtId="0" fontId="61" fillId="8" borderId="88" xfId="12" quotePrefix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3" fillId="24" borderId="100" xfId="4" applyFont="1" applyFill="1" applyBorder="1" applyAlignment="1" applyProtection="1">
      <alignment horizontal="center" vertical="center" wrapText="1"/>
      <protection locked="0"/>
    </xf>
    <xf numFmtId="0" fontId="163" fillId="24" borderId="16" xfId="4" applyFont="1" applyFill="1" applyBorder="1" applyAlignment="1" applyProtection="1">
      <alignment horizontal="center" vertical="center" wrapText="1"/>
      <protection locked="0"/>
    </xf>
    <xf numFmtId="0" fontId="163" fillId="24" borderId="4" xfId="4" applyFont="1" applyFill="1" applyBorder="1" applyAlignment="1" applyProtection="1">
      <alignment horizontal="center" vertical="center" wrapText="1"/>
      <protection locked="0"/>
    </xf>
    <xf numFmtId="0" fontId="211" fillId="17" borderId="100" xfId="4" applyFont="1" applyFill="1" applyBorder="1" applyAlignment="1" applyProtection="1">
      <alignment vertical="center" wrapText="1"/>
    </xf>
    <xf numFmtId="0" fontId="211" fillId="17" borderId="16" xfId="4" applyFont="1" applyFill="1" applyBorder="1" applyAlignment="1" applyProtection="1">
      <alignment vertical="center" wrapText="1"/>
    </xf>
    <xf numFmtId="0" fontId="211" fillId="17" borderId="4" xfId="4" applyFont="1" applyFill="1" applyBorder="1" applyAlignment="1" applyProtection="1">
      <alignment vertical="center" wrapText="1"/>
    </xf>
    <xf numFmtId="0" fontId="169" fillId="24" borderId="16" xfId="12" applyFont="1" applyFill="1" applyBorder="1" applyAlignment="1" applyProtection="1">
      <alignment horizontal="left" vertical="center"/>
    </xf>
    <xf numFmtId="0" fontId="169" fillId="24" borderId="88" xfId="12" applyFont="1" applyFill="1" applyBorder="1" applyAlignment="1" applyProtection="1">
      <alignment horizontal="left" vertical="center"/>
    </xf>
    <xf numFmtId="0" fontId="169" fillId="24" borderId="16" xfId="12" quotePrefix="1" applyFont="1" applyFill="1" applyBorder="1" applyAlignment="1" applyProtection="1">
      <alignment horizontal="left" vertical="center"/>
    </xf>
    <xf numFmtId="0" fontId="169" fillId="24" borderId="88" xfId="12" quotePrefix="1" applyFont="1" applyFill="1" applyBorder="1" applyAlignment="1" applyProtection="1">
      <alignment horizontal="left" vertical="center"/>
    </xf>
    <xf numFmtId="0" fontId="169" fillId="24" borderId="16" xfId="12" applyFont="1" applyFill="1" applyBorder="1" applyAlignment="1" applyProtection="1">
      <alignment vertical="center" wrapText="1"/>
    </xf>
    <xf numFmtId="0" fontId="169" fillId="24" borderId="88" xfId="12" applyFont="1" applyFill="1" applyBorder="1" applyAlignment="1" applyProtection="1">
      <alignment vertical="center" wrapText="1"/>
    </xf>
    <xf numFmtId="0" fontId="163" fillId="24" borderId="100" xfId="4" applyFont="1" applyFill="1" applyBorder="1" applyAlignment="1" applyProtection="1">
      <alignment horizontal="center" vertical="center" wrapText="1"/>
    </xf>
    <xf numFmtId="0" fontId="163" fillId="24" borderId="16" xfId="4" applyFont="1" applyFill="1" applyBorder="1" applyAlignment="1" applyProtection="1">
      <alignment horizontal="center" vertical="center" wrapText="1"/>
    </xf>
    <xf numFmtId="0" fontId="163" fillId="24" borderId="4" xfId="4" applyFont="1" applyFill="1" applyBorder="1" applyAlignment="1" applyProtection="1">
      <alignment horizontal="center" vertical="center" wrapText="1"/>
    </xf>
    <xf numFmtId="0" fontId="3" fillId="15" borderId="0" xfId="4" applyFont="1" applyFill="1" applyAlignment="1">
      <alignment horizontal="left" vertical="center" wrapText="1"/>
    </xf>
    <xf numFmtId="0" fontId="5" fillId="15" borderId="0" xfId="4" applyFont="1" applyFill="1" applyAlignment="1">
      <alignment vertical="center" wrapText="1"/>
    </xf>
    <xf numFmtId="0" fontId="169" fillId="24" borderId="16" xfId="4" applyFont="1" applyFill="1" applyBorder="1" applyAlignment="1" applyProtection="1">
      <alignment horizontal="left" vertical="center"/>
    </xf>
    <xf numFmtId="0" fontId="169" fillId="24" borderId="88" xfId="4" applyFont="1" applyFill="1" applyBorder="1" applyAlignment="1" applyProtection="1">
      <alignment horizontal="left" vertical="center"/>
    </xf>
    <xf numFmtId="0" fontId="169" fillId="24" borderId="16" xfId="12" quotePrefix="1" applyFont="1" applyFill="1" applyBorder="1" applyAlignment="1" applyProtection="1">
      <alignment horizontal="left" vertical="center" wrapText="1"/>
    </xf>
    <xf numFmtId="0" fontId="169" fillId="24" borderId="88" xfId="12" quotePrefix="1" applyFont="1" applyFill="1" applyBorder="1" applyAlignment="1" applyProtection="1">
      <alignment horizontal="left" vertical="center" wrapText="1"/>
    </xf>
    <xf numFmtId="0" fontId="169" fillId="24" borderId="16" xfId="4" applyFont="1" applyFill="1" applyBorder="1" applyAlignment="1" applyProtection="1">
      <alignment horizontal="left"/>
    </xf>
    <xf numFmtId="0" fontId="169" fillId="24" borderId="88" xfId="4" applyFont="1" applyFill="1" applyBorder="1" applyAlignment="1" applyProtection="1">
      <alignment horizontal="left"/>
    </xf>
    <xf numFmtId="0" fontId="169" fillId="24" borderId="16" xfId="4" applyFont="1" applyFill="1" applyBorder="1" applyAlignment="1" applyProtection="1">
      <alignment vertical="center" wrapText="1"/>
    </xf>
    <xf numFmtId="0" fontId="169" fillId="24" borderId="88" xfId="4" applyFont="1" applyFill="1" applyBorder="1" applyAlignment="1" applyProtection="1">
      <alignment vertical="center" wrapText="1"/>
    </xf>
    <xf numFmtId="0" fontId="169" fillId="24" borderId="16" xfId="4" applyFont="1" applyFill="1" applyBorder="1" applyAlignment="1" applyProtection="1">
      <alignment wrapText="1"/>
    </xf>
    <xf numFmtId="0" fontId="169" fillId="24" borderId="88" xfId="4" applyFont="1" applyFill="1" applyBorder="1" applyAlignment="1" applyProtection="1">
      <alignment wrapText="1"/>
    </xf>
    <xf numFmtId="0" fontId="169" fillId="17" borderId="100" xfId="4" applyFont="1" applyFill="1" applyBorder="1" applyAlignment="1" applyProtection="1">
      <alignment horizontal="left" vertical="center"/>
    </xf>
    <xf numFmtId="0" fontId="169" fillId="17" borderId="88" xfId="4" applyFont="1" applyFill="1" applyBorder="1" applyAlignment="1" applyProtection="1">
      <alignment horizontal="left" vertical="center"/>
    </xf>
    <xf numFmtId="0" fontId="3" fillId="7" borderId="0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vertical="center" wrapText="1"/>
    </xf>
    <xf numFmtId="0" fontId="6" fillId="7" borderId="0" xfId="4" applyFont="1" applyFill="1" applyBorder="1" applyAlignment="1">
      <alignment vertical="center" wrapText="1"/>
    </xf>
    <xf numFmtId="178" fontId="3" fillId="7" borderId="0" xfId="4" applyNumberFormat="1" applyFont="1" applyFill="1" applyBorder="1" applyAlignment="1">
      <alignment horizontal="left" wrapText="1"/>
    </xf>
    <xf numFmtId="0" fontId="184" fillId="26" borderId="16" xfId="12" quotePrefix="1" applyFont="1" applyFill="1" applyBorder="1" applyAlignment="1">
      <alignment horizontal="left" vertical="center" wrapText="1"/>
    </xf>
    <xf numFmtId="0" fontId="255" fillId="26" borderId="16" xfId="4" applyFont="1" applyFill="1" applyBorder="1" applyAlignment="1">
      <alignment horizontal="left" vertical="center" wrapText="1"/>
    </xf>
    <xf numFmtId="0" fontId="184" fillId="26" borderId="16" xfId="12" quotePrefix="1" applyFont="1" applyFill="1" applyBorder="1" applyAlignment="1" applyProtection="1">
      <alignment horizontal="left" vertical="center" wrapText="1"/>
    </xf>
    <xf numFmtId="0" fontId="255" fillId="26" borderId="16" xfId="4" applyFont="1" applyFill="1" applyBorder="1" applyAlignment="1" applyProtection="1">
      <alignment horizontal="left" vertical="center" wrapText="1"/>
    </xf>
    <xf numFmtId="0" fontId="3" fillId="0" borderId="0" xfId="4" applyFont="1" applyFill="1" applyAlignment="1" applyProtection="1">
      <alignment horizontal="left" vertical="center" wrapText="1"/>
    </xf>
    <xf numFmtId="0" fontId="194" fillId="30" borderId="16" xfId="4" applyFont="1" applyFill="1" applyBorder="1" applyAlignment="1">
      <alignment vertical="center" wrapText="1"/>
    </xf>
    <xf numFmtId="0" fontId="258" fillId="30" borderId="16" xfId="4" applyFont="1" applyFill="1" applyBorder="1" applyAlignment="1">
      <alignment vertical="center" wrapText="1"/>
    </xf>
    <xf numFmtId="0" fontId="3" fillId="0" borderId="0" xfId="4" applyFont="1" applyFill="1" applyBorder="1" applyAlignment="1" applyProtection="1">
      <alignment horizontal="left" vertical="center" wrapText="1"/>
    </xf>
    <xf numFmtId="0" fontId="5" fillId="0" borderId="0" xfId="4" applyFont="1" applyFill="1" applyBorder="1" applyAlignment="1" applyProtection="1">
      <alignment vertical="center" wrapText="1"/>
    </xf>
    <xf numFmtId="0" fontId="3" fillId="15" borderId="0" xfId="4" applyFont="1" applyFill="1" applyAlignment="1" applyProtection="1">
      <alignment horizontal="left" vertical="center" wrapText="1"/>
    </xf>
    <xf numFmtId="0" fontId="5" fillId="15" borderId="0" xfId="4" applyFont="1" applyFill="1" applyAlignment="1" applyProtection="1">
      <alignment vertical="center" wrapText="1"/>
    </xf>
    <xf numFmtId="0" fontId="194" fillId="30" borderId="16" xfId="12" applyFont="1" applyFill="1" applyBorder="1" applyAlignment="1">
      <alignment horizontal="left" vertical="center" wrapText="1"/>
    </xf>
    <xf numFmtId="0" fontId="257" fillId="30" borderId="16" xfId="4" applyFont="1" applyFill="1" applyBorder="1" applyAlignment="1">
      <alignment horizontal="left" vertical="center" wrapText="1"/>
    </xf>
    <xf numFmtId="0" fontId="194" fillId="30" borderId="16" xfId="12" applyFont="1" applyFill="1" applyBorder="1" applyAlignment="1">
      <alignment horizontal="left" vertical="center"/>
    </xf>
    <xf numFmtId="0" fontId="194" fillId="30" borderId="16" xfId="12" applyFont="1" applyFill="1" applyBorder="1" applyAlignment="1">
      <alignment vertical="center" wrapText="1"/>
    </xf>
    <xf numFmtId="0" fontId="257" fillId="30" borderId="16" xfId="4" applyFont="1" applyFill="1" applyBorder="1" applyAlignment="1">
      <alignment vertical="center" wrapText="1"/>
    </xf>
    <xf numFmtId="0" fontId="194" fillId="30" borderId="16" xfId="12" quotePrefix="1" applyFont="1" applyFill="1" applyBorder="1" applyAlignment="1">
      <alignment horizontal="left" vertical="center" wrapText="1"/>
    </xf>
    <xf numFmtId="0" fontId="258" fillId="30" borderId="16" xfId="4" applyFont="1" applyFill="1" applyBorder="1" applyAlignment="1">
      <alignment horizontal="left" vertical="center" wrapText="1"/>
    </xf>
    <xf numFmtId="0" fontId="194" fillId="30" borderId="16" xfId="12" quotePrefix="1" applyFont="1" applyFill="1" applyBorder="1" applyAlignment="1">
      <alignment horizontal="left" vertical="center"/>
    </xf>
    <xf numFmtId="0" fontId="194" fillId="30" borderId="12" xfId="12" applyFont="1" applyFill="1" applyBorder="1" applyAlignment="1">
      <alignment vertical="center" wrapText="1"/>
    </xf>
    <xf numFmtId="0" fontId="194" fillId="30" borderId="88" xfId="12" applyFont="1" applyFill="1" applyBorder="1" applyAlignment="1">
      <alignment horizontal="left" vertical="center"/>
    </xf>
    <xf numFmtId="3" fontId="256" fillId="17" borderId="100" xfId="4" applyNumberFormat="1" applyFont="1" applyFill="1" applyBorder="1" applyAlignment="1" applyProtection="1">
      <alignment horizontal="center" vertical="center"/>
      <protection locked="0"/>
    </xf>
    <xf numFmtId="3" fontId="256" fillId="17" borderId="16" xfId="4" applyNumberFormat="1" applyFont="1" applyFill="1" applyBorder="1" applyAlignment="1" applyProtection="1">
      <alignment horizontal="center" vertical="center"/>
      <protection locked="0"/>
    </xf>
    <xf numFmtId="3" fontId="256" fillId="17" borderId="4" xfId="4" applyNumberFormat="1" applyFont="1" applyFill="1" applyBorder="1" applyAlignment="1" applyProtection="1">
      <alignment horizontal="center" vertical="center"/>
      <protection locked="0"/>
    </xf>
    <xf numFmtId="0" fontId="194" fillId="30" borderId="16" xfId="4" applyFont="1" applyFill="1" applyBorder="1" applyAlignment="1">
      <alignment horizontal="left" vertical="center"/>
    </xf>
    <xf numFmtId="0" fontId="194" fillId="30" borderId="16" xfId="4" applyFont="1" applyFill="1" applyBorder="1" applyAlignment="1">
      <alignment horizontal="left" vertical="center" wrapText="1"/>
    </xf>
    <xf numFmtId="0" fontId="194" fillId="30" borderId="88" xfId="4" applyFont="1" applyFill="1" applyBorder="1" applyAlignment="1">
      <alignment horizontal="left" vertical="center" wrapText="1"/>
    </xf>
    <xf numFmtId="0" fontId="14" fillId="15" borderId="164" xfId="4" applyFont="1" applyFill="1" applyBorder="1" applyAlignment="1" applyProtection="1">
      <alignment horizontal="center"/>
    </xf>
    <xf numFmtId="0" fontId="14" fillId="15" borderId="12" xfId="4" applyFont="1" applyFill="1" applyBorder="1" applyAlignment="1" applyProtection="1">
      <alignment horizontal="center"/>
    </xf>
    <xf numFmtId="0" fontId="14" fillId="15" borderId="50" xfId="4" applyFont="1" applyFill="1" applyBorder="1" applyAlignment="1" applyProtection="1">
      <alignment horizontal="center" vertical="center"/>
    </xf>
    <xf numFmtId="14" fontId="40" fillId="17" borderId="100" xfId="9" applyNumberFormat="1" applyFont="1" applyFill="1" applyBorder="1" applyAlignment="1" applyProtection="1">
      <alignment horizontal="center" vertical="center"/>
      <protection locked="0"/>
    </xf>
    <xf numFmtId="14" fontId="40" fillId="17" borderId="4" xfId="9" applyNumberFormat="1" applyFont="1" applyFill="1" applyBorder="1" applyAlignment="1" applyProtection="1">
      <alignment horizontal="center" vertical="center"/>
      <protection locked="0"/>
    </xf>
    <xf numFmtId="0" fontId="149" fillId="24" borderId="100" xfId="2" applyFill="1" applyBorder="1" applyAlignment="1" applyProtection="1">
      <alignment horizontal="center" vertical="center"/>
      <protection locked="0"/>
    </xf>
    <xf numFmtId="0" fontId="57" fillId="24" borderId="16" xfId="4" applyFont="1" applyFill="1" applyBorder="1" applyAlignment="1" applyProtection="1">
      <alignment horizontal="center" vertical="center"/>
      <protection locked="0"/>
    </xf>
    <xf numFmtId="0" fontId="57" fillId="24" borderId="4" xfId="4" applyFont="1" applyFill="1" applyBorder="1" applyAlignment="1" applyProtection="1">
      <alignment horizontal="center" vertical="center"/>
      <protection locked="0"/>
    </xf>
    <xf numFmtId="1" fontId="166" fillId="24" borderId="100" xfId="4" applyNumberFormat="1" applyFont="1" applyFill="1" applyBorder="1" applyAlignment="1" applyProtection="1">
      <alignment horizontal="center" vertical="center"/>
      <protection locked="0"/>
    </xf>
    <xf numFmtId="1" fontId="166" fillId="24" borderId="4" xfId="4" applyNumberFormat="1" applyFont="1" applyFill="1" applyBorder="1" applyAlignment="1" applyProtection="1">
      <alignment horizontal="center" vertical="center"/>
      <protection locked="0"/>
    </xf>
    <xf numFmtId="0" fontId="3" fillId="15" borderId="50" xfId="4" applyFont="1" applyFill="1" applyBorder="1" applyAlignment="1">
      <alignment horizontal="right" vertical="top" wrapText="1"/>
    </xf>
    <xf numFmtId="0" fontId="3" fillId="15" borderId="0" xfId="4" applyFont="1" applyFill="1" applyAlignment="1">
      <alignment horizontal="right" vertical="top" wrapText="1"/>
    </xf>
    <xf numFmtId="3" fontId="199" fillId="17" borderId="100" xfId="4" applyNumberFormat="1" applyFont="1" applyFill="1" applyBorder="1" applyAlignment="1" applyProtection="1">
      <alignment horizontal="center" vertical="center"/>
      <protection locked="0"/>
    </xf>
    <xf numFmtId="3" fontId="199" fillId="17" borderId="16" xfId="4" applyNumberFormat="1" applyFont="1" applyFill="1" applyBorder="1" applyAlignment="1" applyProtection="1">
      <alignment horizontal="center" vertical="center"/>
      <protection locked="0"/>
    </xf>
    <xf numFmtId="3" fontId="199" fillId="17" borderId="4" xfId="4" applyNumberFormat="1" applyFont="1" applyFill="1" applyBorder="1" applyAlignment="1" applyProtection="1">
      <alignment horizontal="center" vertical="center"/>
      <protection locked="0"/>
    </xf>
    <xf numFmtId="0" fontId="211" fillId="17" borderId="100" xfId="4" applyFont="1" applyFill="1" applyBorder="1" applyAlignment="1" applyProtection="1">
      <alignment horizontal="center" vertical="center" wrapText="1"/>
    </xf>
    <xf numFmtId="0" fontId="211" fillId="17" borderId="16" xfId="4" applyFont="1" applyFill="1" applyBorder="1" applyAlignment="1" applyProtection="1">
      <alignment horizontal="center" vertical="center" wrapText="1"/>
    </xf>
    <xf numFmtId="0" fontId="211" fillId="17" borderId="4" xfId="4" applyFont="1" applyFill="1" applyBorder="1" applyAlignment="1" applyProtection="1">
      <alignment horizontal="center" vertical="center" wrapText="1"/>
    </xf>
  </cellXfs>
  <cellStyles count="18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Normal 3 2" xfId="6"/>
    <cellStyle name="Normal 4" xfId="7"/>
    <cellStyle name="Normal_B3_2013" xfId="8"/>
    <cellStyle name="Normal_BIN 7301,7311 and 6301" xfId="9"/>
    <cellStyle name="Normal_COA-2001-ZAPOVED-No-81-29012002-ANNEX" xfId="10"/>
    <cellStyle name="Normal_DOMV" xfId="11"/>
    <cellStyle name="Normal_EBK_PROJECT_2001-last" xfId="12"/>
    <cellStyle name="Normal_EBK-2002-draft" xfId="13"/>
    <cellStyle name="Normal_MAKET" xfId="14"/>
    <cellStyle name="Normal_Sheet2" xfId="15"/>
    <cellStyle name="Normal_TRIAL-BALANCE-2001-MAKET" xfId="16"/>
    <cellStyle name="Normal_ZADACHA" xfId="17"/>
  </cellStyles>
  <dxfs count="15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6" formatCode="0&quot; &quot;0&quot; &quot;0&quot; &quot;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FFFFCC"/>
      </font>
    </dxf>
    <dxf>
      <font>
        <color rgb="FFFFFFCC"/>
      </font>
      <numFmt numFmtId="1" formatCode="0"/>
      <fill>
        <patternFill>
          <bgColor rgb="FFFFFFCC"/>
        </patternFill>
      </fill>
    </dxf>
    <dxf>
      <numFmt numFmtId="182" formatCode="0000"/>
    </dxf>
    <dxf>
      <numFmt numFmtId="193" formatCode="0000&quot; &quot;0000"/>
    </dxf>
    <dxf>
      <numFmt numFmtId="192" formatCode="0000&quot; &quot;0000&quot; &quot;0000"/>
    </dxf>
    <dxf>
      <numFmt numFmtId="191" formatCode="0000&quot; &quot;0000&quot; &quot;0000&quot; &quot;0000"/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2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2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 activeCell="B2" sqref="B2:D2"/>
    </sheetView>
  </sheetViews>
  <sheetFormatPr defaultRowHeight="15"/>
  <cols>
    <col min="1" max="1" width="3.7109375" style="1358" customWidth="1"/>
    <col min="2" max="2" width="20.140625" style="1358" customWidth="1"/>
    <col min="3" max="3" width="22.42578125" style="1358" customWidth="1"/>
    <col min="4" max="4" width="34.5703125" style="1358" customWidth="1"/>
    <col min="5" max="5" width="0.7109375" style="1358" customWidth="1"/>
    <col min="6" max="7" width="17.140625" style="1358" customWidth="1"/>
    <col min="8" max="8" width="0.7109375" style="1358" customWidth="1"/>
    <col min="9" max="9" width="16.7109375" style="1358" customWidth="1"/>
    <col min="10" max="10" width="17.140625" style="1358" customWidth="1"/>
    <col min="11" max="11" width="0.7109375" style="1358" customWidth="1"/>
    <col min="12" max="12" width="17.140625" style="1358" customWidth="1"/>
    <col min="13" max="13" width="0.7109375" style="1358" customWidth="1"/>
    <col min="14" max="14" width="17.140625" style="1358" customWidth="1"/>
    <col min="15" max="15" width="3.5703125" style="1358" customWidth="1"/>
    <col min="16" max="17" width="20" style="1359" customWidth="1"/>
    <col min="18" max="18" width="1.140625" style="1359" customWidth="1"/>
    <col min="19" max="19" width="59.5703125" style="1358" customWidth="1"/>
    <col min="20" max="21" width="12.28515625" style="1358" customWidth="1"/>
    <col min="22" max="22" width="1.140625" style="1358" customWidth="1"/>
    <col min="23" max="24" width="12.28515625" style="1358" customWidth="1"/>
    <col min="25" max="26" width="9.140625" style="1358"/>
    <col min="27" max="27" width="10.42578125" style="1358" customWidth="1"/>
    <col min="28" max="16384" width="9.140625" style="1358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6" t="str">
        <f>+OTCHET!B9</f>
        <v>СУ “Г. С. Раковски”</v>
      </c>
      <c r="C2" s="1667"/>
      <c r="D2" s="1668"/>
      <c r="E2" s="1019"/>
      <c r="F2" s="1020">
        <f>+OTCHET!H9</f>
        <v>0</v>
      </c>
      <c r="G2" s="1021" t="str">
        <f>+OTCHET!F12</f>
        <v>5401</v>
      </c>
      <c r="H2" s="1022"/>
      <c r="I2" s="1669">
        <f>+OTCHET!H607</f>
        <v>0</v>
      </c>
      <c r="J2" s="1670"/>
      <c r="K2" s="1013"/>
      <c r="L2" s="1671">
        <f>OTCHET!H605</f>
        <v>0</v>
      </c>
      <c r="M2" s="1672"/>
      <c r="N2" s="1673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674">
        <f>+OTCHET!I9</f>
        <v>0</v>
      </c>
      <c r="U2" s="1675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676" t="s">
        <v>993</v>
      </c>
      <c r="T4" s="1676"/>
      <c r="U4" s="1676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995</v>
      </c>
      <c r="O6" s="1008"/>
      <c r="P6" s="1045">
        <f>OTCHET!F9</f>
        <v>44012</v>
      </c>
      <c r="Q6" s="1044" t="s">
        <v>995</v>
      </c>
      <c r="R6" s="1046"/>
      <c r="S6" s="1677">
        <f>+Q4</f>
        <v>2020</v>
      </c>
      <c r="T6" s="1677"/>
      <c r="U6" s="1677"/>
      <c r="V6" s="1006"/>
      <c r="W6" s="1017"/>
      <c r="X6" s="1017"/>
      <c r="Y6" s="1017"/>
      <c r="Z6" s="1017"/>
      <c r="AA6" s="1017"/>
    </row>
    <row r="7" spans="1:27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7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678" t="s">
        <v>972</v>
      </c>
      <c r="T8" s="1679"/>
      <c r="U8" s="1680"/>
      <c r="V8" s="1008"/>
      <c r="W8" s="1017"/>
      <c r="X8" s="1017"/>
      <c r="Y8" s="1017"/>
      <c r="Z8" s="1017"/>
    </row>
    <row r="9" spans="1:27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681" t="s">
        <v>973</v>
      </c>
      <c r="T9" s="1682"/>
      <c r="U9" s="1683"/>
      <c r="V9" s="1076"/>
      <c r="W9" s="1017"/>
      <c r="X9" s="1017"/>
      <c r="Y9" s="1017"/>
      <c r="Z9" s="1017"/>
    </row>
    <row r="10" spans="1:27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7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7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7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1010</v>
      </c>
      <c r="T13" s="1685"/>
      <c r="U13" s="1686"/>
      <c r="V13" s="1076"/>
      <c r="W13" s="1017"/>
      <c r="X13" s="1017"/>
      <c r="Y13" s="1017"/>
      <c r="Z13" s="1017"/>
    </row>
    <row r="14" spans="1:27" s="1018" customFormat="1" ht="15.75">
      <c r="A14" s="1089"/>
      <c r="B14" s="1110" t="s">
        <v>2008</v>
      </c>
      <c r="C14" s="1111"/>
      <c r="D14" s="1112"/>
      <c r="E14" s="1019"/>
      <c r="F14" s="1113">
        <f t="shared" ref="F14:F22" si="0">+IF($P$2=0,$P14,0)</f>
        <v>0</v>
      </c>
      <c r="G14" s="1114">
        <f t="shared" ref="G14:G22" si="1">+IF($P$2=0,$Q14,0)</f>
        <v>0</v>
      </c>
      <c r="H14" s="1019"/>
      <c r="I14" s="1113">
        <f t="shared" ref="I14:I22" si="2">+IF(OR($P$2=98,$P$2=42,$P$2=96,$P$2=97),$P14,0)</f>
        <v>0</v>
      </c>
      <c r="J14" s="1114">
        <f t="shared" ref="J14:J22" si="3">+IF(OR($P$2=98,$P$2=42,$P$2=96,$P$2=97),$Q14,0)</f>
        <v>0</v>
      </c>
      <c r="K14" s="1095"/>
      <c r="L14" s="1114">
        <f t="shared" ref="L14:L22" si="4">+IF($P$2=33,$Q14,0)</f>
        <v>0</v>
      </c>
      <c r="M14" s="1095"/>
      <c r="N14" s="1115">
        <f t="shared" ref="N14:N22" si="5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7" t="s">
        <v>1994</v>
      </c>
      <c r="T14" s="1688"/>
      <c r="U14" s="1689"/>
      <c r="V14" s="1076"/>
      <c r="W14" s="1017"/>
      <c r="X14" s="1017"/>
      <c r="Y14" s="1017"/>
      <c r="Z14" s="1017"/>
    </row>
    <row r="15" spans="1:27" s="1018" customFormat="1" ht="15.75">
      <c r="A15" s="1089"/>
      <c r="B15" s="1154" t="s">
        <v>1992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0" t="s">
        <v>1993</v>
      </c>
      <c r="T15" s="1691"/>
      <c r="U15" s="1692"/>
      <c r="V15" s="1076"/>
      <c r="W15" s="1017"/>
      <c r="X15" s="1017"/>
      <c r="Y15" s="1017"/>
      <c r="Z15" s="1017"/>
    </row>
    <row r="16" spans="1:27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7" t="s">
        <v>1012</v>
      </c>
      <c r="T16" s="1688"/>
      <c r="U16" s="168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7" t="s">
        <v>1014</v>
      </c>
      <c r="T17" s="1688"/>
      <c r="U17" s="168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7" t="s">
        <v>1016</v>
      </c>
      <c r="T18" s="1688"/>
      <c r="U18" s="168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7" t="s">
        <v>1018</v>
      </c>
      <c r="T19" s="1688"/>
      <c r="U19" s="168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7" t="s">
        <v>1020</v>
      </c>
      <c r="T20" s="1688"/>
      <c r="U20" s="168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7" t="s">
        <v>1022</v>
      </c>
      <c r="T21" s="1688"/>
      <c r="U21" s="168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3" t="s">
        <v>1995</v>
      </c>
      <c r="T22" s="1694"/>
      <c r="U22" s="169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1025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1028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7" t="s">
        <v>1030</v>
      </c>
      <c r="T26" s="1688"/>
      <c r="U26" s="168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3" t="s">
        <v>1032</v>
      </c>
      <c r="T27" s="1694"/>
      <c r="U27" s="169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1034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t="shared" ref="N35:N40" si="6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1041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699" t="s">
        <v>1043</v>
      </c>
      <c r="T36" s="1700"/>
      <c r="U36" s="170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2" t="s">
        <v>1045</v>
      </c>
      <c r="T37" s="1703"/>
      <c r="U37" s="170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5" t="s">
        <v>1047</v>
      </c>
      <c r="T38" s="1706"/>
      <c r="U38" s="170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1049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1052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7" t="s">
        <v>1054</v>
      </c>
      <c r="T43" s="1688"/>
      <c r="U43" s="168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7" t="s">
        <v>1055</v>
      </c>
      <c r="T44" s="1688"/>
      <c r="U44" s="168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3" t="s">
        <v>1057</v>
      </c>
      <c r="T45" s="1694"/>
      <c r="U45" s="169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1059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1061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3094</v>
      </c>
      <c r="J51" s="1102">
        <f>+IF(OR($P$2=98,$P$2=42,$P$2=96,$P$2=97),$Q51,0)</f>
        <v>715</v>
      </c>
      <c r="K51" s="1095"/>
      <c r="L51" s="1102">
        <f>+IF($P$2=33,$Q51,0)</f>
        <v>0</v>
      </c>
      <c r="M51" s="1095"/>
      <c r="N51" s="1132">
        <f>+ROUND(+G51+J51+L51,0)</f>
        <v>715</v>
      </c>
      <c r="O51" s="1097"/>
      <c r="P51" s="1101">
        <f>+ROUND(OTCHET!E205-SUM(OTCHET!E217:E219)+OTCHET!E271+IF(+OR(OTCHET!$F$12=5500,OTCHET!$F$12=5600),0,+OTCHET!E297),0)</f>
        <v>3094</v>
      </c>
      <c r="Q51" s="1102">
        <f>+ROUND(OTCHET!L205-SUM(OTCHET!L217:L219)+OTCHET!L271+IF(+OR(OTCHET!$F$12=5500,OTCHET!$F$12=5600),0,+OTCHET!L297),0)</f>
        <v>715</v>
      </c>
      <c r="R51" s="1046"/>
      <c r="S51" s="1684" t="s">
        <v>1065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7" t="s">
        <v>1067</v>
      </c>
      <c r="T52" s="1688"/>
      <c r="U52" s="168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7" t="s">
        <v>1069</v>
      </c>
      <c r="T53" s="1688"/>
      <c r="U53" s="168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2285</v>
      </c>
      <c r="J54" s="1120">
        <f>+IF(OR($P$2=98,$P$2=42,$P$2=96,$P$2=97),$Q54,0)</f>
        <v>3190</v>
      </c>
      <c r="K54" s="1095"/>
      <c r="L54" s="1120">
        <f>+IF($P$2=33,$Q54,0)</f>
        <v>0</v>
      </c>
      <c r="M54" s="1095"/>
      <c r="N54" s="1121">
        <f>+ROUND(+G54+J54+L54,0)</f>
        <v>3190</v>
      </c>
      <c r="O54" s="1097"/>
      <c r="P54" s="1119">
        <f>+ROUND(OTCHET!E187+OTCHET!E190,0)</f>
        <v>2285</v>
      </c>
      <c r="Q54" s="1120">
        <f>+ROUND(OTCHET!L187+OTCHET!L190,0)</f>
        <v>3190</v>
      </c>
      <c r="R54" s="1046"/>
      <c r="S54" s="1687" t="s">
        <v>1071</v>
      </c>
      <c r="T54" s="1688"/>
      <c r="U54" s="168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508</v>
      </c>
      <c r="J55" s="1120">
        <f>+IF(OR($P$2=98,$P$2=42,$P$2=96,$P$2=97),$Q55,0)</f>
        <v>689</v>
      </c>
      <c r="K55" s="1095"/>
      <c r="L55" s="1120">
        <f>+IF($P$2=33,$Q55,0)</f>
        <v>0</v>
      </c>
      <c r="M55" s="1095"/>
      <c r="N55" s="1121">
        <f>+ROUND(+G55+J55+L55,0)</f>
        <v>689</v>
      </c>
      <c r="O55" s="1097"/>
      <c r="P55" s="1119">
        <f>+ROUND(OTCHET!E196+OTCHET!E204,0)</f>
        <v>508</v>
      </c>
      <c r="Q55" s="1120">
        <f>+ROUND(OTCHET!L196+OTCHET!L204,0)</f>
        <v>689</v>
      </c>
      <c r="R55" s="1046"/>
      <c r="S55" s="1693" t="s">
        <v>1073</v>
      </c>
      <c r="T55" s="1694"/>
      <c r="U55" s="169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5887</v>
      </c>
      <c r="J56" s="1208">
        <f>+ROUND(+SUM(J51:J55),0)</f>
        <v>4594</v>
      </c>
      <c r="K56" s="1095"/>
      <c r="L56" s="1208">
        <f>+ROUND(+SUM(L51:L55),0)</f>
        <v>0</v>
      </c>
      <c r="M56" s="1095"/>
      <c r="N56" s="1209">
        <f>+ROUND(+SUM(N51:N55),0)</f>
        <v>4594</v>
      </c>
      <c r="O56" s="1097"/>
      <c r="P56" s="1207">
        <f>+ROUND(+SUM(P51:P55),0)</f>
        <v>5887</v>
      </c>
      <c r="Q56" s="1208">
        <f>+ROUND(+SUM(Q51:Q55),0)</f>
        <v>4594</v>
      </c>
      <c r="R56" s="1046"/>
      <c r="S56" s="1696" t="s">
        <v>1075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1078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7" t="s">
        <v>1080</v>
      </c>
      <c r="T59" s="1688"/>
      <c r="U59" s="168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7" t="s">
        <v>1082</v>
      </c>
      <c r="T60" s="1688"/>
      <c r="U60" s="168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3" t="s">
        <v>1084</v>
      </c>
      <c r="T61" s="1694"/>
      <c r="U61" s="169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1088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1091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7" t="s">
        <v>1093</v>
      </c>
      <c r="T66" s="1688"/>
      <c r="U66" s="168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1095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1098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7" t="s">
        <v>1100</v>
      </c>
      <c r="T70" s="1688"/>
      <c r="U70" s="168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1102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1105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7" t="s">
        <v>1107</v>
      </c>
      <c r="T74" s="1688"/>
      <c r="U74" s="168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1109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5887</v>
      </c>
      <c r="J77" s="1233">
        <f>+ROUND(J56+J63+J67+J71+J75,0)</f>
        <v>4594</v>
      </c>
      <c r="K77" s="1095"/>
      <c r="L77" s="1233">
        <f>+ROUND(L56+L63+L67+L71+L75,0)</f>
        <v>0</v>
      </c>
      <c r="M77" s="1095"/>
      <c r="N77" s="1234">
        <f>+ROUND(N56+N63+N67+N71+N75,0)</f>
        <v>4594</v>
      </c>
      <c r="O77" s="1097"/>
      <c r="P77" s="1231">
        <f>+ROUND(P56+P63+P67+P71+P75,0)</f>
        <v>5887</v>
      </c>
      <c r="Q77" s="1232">
        <f>+ROUND(Q56+Q63+Q67+Q71+Q75,0)</f>
        <v>4594</v>
      </c>
      <c r="R77" s="1046"/>
      <c r="S77" s="1711" t="s">
        <v>1111</v>
      </c>
      <c r="T77" s="1712"/>
      <c r="U77" s="171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6300</v>
      </c>
      <c r="J79" s="1108">
        <f>+IF(OR($P$2=98,$P$2=42,$P$2=96,$P$2=97),$Q79,0)</f>
        <v>5088</v>
      </c>
      <c r="K79" s="1095"/>
      <c r="L79" s="1108">
        <f>+IF($P$2=33,$Q79,0)</f>
        <v>0</v>
      </c>
      <c r="M79" s="1095"/>
      <c r="N79" s="1109">
        <f>+ROUND(+G79+J79+L79,0)</f>
        <v>5088</v>
      </c>
      <c r="O79" s="1097"/>
      <c r="P79" s="1107">
        <f>+ROUND(OTCHET!E419,0)</f>
        <v>6300</v>
      </c>
      <c r="Q79" s="1108">
        <f>+ROUND(OTCHET!L419,0)</f>
        <v>5088</v>
      </c>
      <c r="R79" s="1046"/>
      <c r="S79" s="1684" t="s">
        <v>1114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-413</v>
      </c>
      <c r="J80" s="1120">
        <f>+IF(OR($P$2=98,$P$2=42,$P$2=96,$P$2=97),$Q80,0)</f>
        <v>-413</v>
      </c>
      <c r="K80" s="1095"/>
      <c r="L80" s="1120">
        <f>+IF($P$2=33,$Q80,0)</f>
        <v>0</v>
      </c>
      <c r="M80" s="1095"/>
      <c r="N80" s="1121">
        <f>+ROUND(+G80+J80+L80,0)</f>
        <v>-413</v>
      </c>
      <c r="O80" s="1097"/>
      <c r="P80" s="1119">
        <f>+ROUND(OTCHET!E429,0)</f>
        <v>-413</v>
      </c>
      <c r="Q80" s="1120">
        <f>+ROUND(OTCHET!L429,0)</f>
        <v>-413</v>
      </c>
      <c r="R80" s="1046"/>
      <c r="S80" s="1687" t="s">
        <v>1116</v>
      </c>
      <c r="T80" s="1688"/>
      <c r="U80" s="168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5887</v>
      </c>
      <c r="J81" s="1242">
        <f>+ROUND(J79+J80,0)</f>
        <v>4675</v>
      </c>
      <c r="K81" s="1095"/>
      <c r="L81" s="1242">
        <f>+ROUND(L79+L80,0)</f>
        <v>0</v>
      </c>
      <c r="M81" s="1095"/>
      <c r="N81" s="1243">
        <f>+ROUND(N79+N80,0)</f>
        <v>4675</v>
      </c>
      <c r="O81" s="1097"/>
      <c r="P81" s="1241">
        <f>+ROUND(P79+P80,0)</f>
        <v>5887</v>
      </c>
      <c r="Q81" s="1242">
        <f>+ROUND(Q79+Q80,0)</f>
        <v>4675</v>
      </c>
      <c r="R81" s="1046"/>
      <c r="S81" s="1714" t="s">
        <v>1118</v>
      </c>
      <c r="T81" s="1715"/>
      <c r="U81" s="171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7">
        <f>+IF(+SUM(F82:N82)=0,0,"Контрола: дефицит/излишък = финансиране с обратен знак (Г. + Д. = 0)")</f>
        <v>0</v>
      </c>
      <c r="C82" s="1718"/>
      <c r="D82" s="171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81</v>
      </c>
      <c r="K83" s="1095"/>
      <c r="L83" s="1255">
        <f>+ROUND(L48,0)-ROUND(L77,0)+ROUND(L81,0)</f>
        <v>0</v>
      </c>
      <c r="M83" s="1095"/>
      <c r="N83" s="1256">
        <f>+ROUND(N48,0)-ROUND(N77,0)+ROUND(N81,0)</f>
        <v>81</v>
      </c>
      <c r="O83" s="1257"/>
      <c r="P83" s="1254">
        <f>+ROUND(P48,0)-ROUND(P77,0)+ROUND(P81,0)</f>
        <v>0</v>
      </c>
      <c r="Q83" s="1255">
        <f>+ROUND(Q48,0)-ROUND(Q77,0)+ROUND(Q81,0)</f>
        <v>81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-81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-81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-81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1124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7" t="s">
        <v>1126</v>
      </c>
      <c r="T88" s="1688"/>
      <c r="U88" s="168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1128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1131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7" t="s">
        <v>1133</v>
      </c>
      <c r="T92" s="1688"/>
      <c r="U92" s="168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7" t="s">
        <v>1135</v>
      </c>
      <c r="T93" s="1688"/>
      <c r="U93" s="168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3" t="s">
        <v>1137</v>
      </c>
      <c r="T94" s="1694"/>
      <c r="U94" s="169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1139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1142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7" t="s">
        <v>1144</v>
      </c>
      <c r="T98" s="1688"/>
      <c r="U98" s="168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1146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1148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1152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7" t="s">
        <v>1154</v>
      </c>
      <c r="T105" s="1688"/>
      <c r="U105" s="168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1156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0" t="s">
        <v>1159</v>
      </c>
      <c r="T108" s="1721"/>
      <c r="U108" s="1722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3" t="s">
        <v>1161</v>
      </c>
      <c r="T109" s="1724"/>
      <c r="U109" s="1725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1163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1166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7" t="s">
        <v>1168</v>
      </c>
      <c r="T113" s="1688"/>
      <c r="U113" s="168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1170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1173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7" t="s">
        <v>1175</v>
      </c>
      <c r="T117" s="1688"/>
      <c r="U117" s="168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1177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1" t="s">
        <v>1179</v>
      </c>
      <c r="T120" s="1712"/>
      <c r="U120" s="171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1182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-81</v>
      </c>
      <c r="K123" s="1095"/>
      <c r="L123" s="1120">
        <f>+IF($P$2=33,$Q123,0)</f>
        <v>0</v>
      </c>
      <c r="M123" s="1095"/>
      <c r="N123" s="1121">
        <f>+ROUND(+G123+J123+L123,0)</f>
        <v>-81</v>
      </c>
      <c r="O123" s="1097"/>
      <c r="P123" s="1119">
        <f>+ROUND(OTCHET!E524,0)</f>
        <v>0</v>
      </c>
      <c r="Q123" s="1120">
        <f>+ROUND(OTCHET!L524,0)</f>
        <v>-81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7" t="s">
        <v>1186</v>
      </c>
      <c r="T124" s="1688"/>
      <c r="U124" s="168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1996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1997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5" t="s">
        <v>1188</v>
      </c>
      <c r="T126" s="1736"/>
      <c r="U126" s="1737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-81</v>
      </c>
      <c r="K127" s="1095"/>
      <c r="L127" s="1242">
        <f>+ROUND(+SUM(L122:L126),0)</f>
        <v>0</v>
      </c>
      <c r="M127" s="1095"/>
      <c r="N127" s="1243">
        <f>+ROUND(+SUM(N122:N126),0)</f>
        <v>-81</v>
      </c>
      <c r="O127" s="1097"/>
      <c r="P127" s="1241">
        <f>+ROUND(+SUM(P122:P126),0)</f>
        <v>0</v>
      </c>
      <c r="Q127" s="1242">
        <f>+ROUND(+SUM(Q122:Q126),0)</f>
        <v>-81</v>
      </c>
      <c r="R127" s="1046"/>
      <c r="S127" s="1714" t="s">
        <v>1190</v>
      </c>
      <c r="T127" s="1715"/>
      <c r="U127" s="171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4" t="s">
        <v>1193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7" t="s">
        <v>1195</v>
      </c>
      <c r="T130" s="1688"/>
      <c r="U130" s="168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6" t="s">
        <v>1197</v>
      </c>
      <c r="T131" s="1727"/>
      <c r="U131" s="172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29" t="s">
        <v>1199</v>
      </c>
      <c r="T132" s="1730"/>
      <c r="U132" s="173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2">
        <f>+IF(+SUM(F133:N133)=0,0,"Контрола: дефицит/излишък = финансиране с обратен знак (Г. + Д. = 0)")</f>
        <v>0</v>
      </c>
      <c r="C133" s="1732"/>
      <c r="D133" s="173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hidden="1" customHeight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733"/>
      <c r="G134" s="1733"/>
      <c r="H134" s="1019"/>
      <c r="I134" s="1304" t="s">
        <v>1202</v>
      </c>
      <c r="J134" s="1305"/>
      <c r="K134" s="1019"/>
      <c r="L134" s="1733"/>
      <c r="M134" s="1733"/>
      <c r="N134" s="1733"/>
      <c r="O134" s="1299"/>
      <c r="P134" s="1734"/>
      <c r="Q134" s="173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hidden="1" customHeight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6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6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6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6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6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6" s="1018" customFormat="1" ht="16.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6" s="1018" customFormat="1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6" s="1018" customFormat="1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6" s="1018" customFormat="1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dxfId="154" priority="47" stopIfTrue="1" operator="notEqual">
      <formula>0</formula>
    </cfRule>
  </conditionalFormatting>
  <conditionalFormatting sqref="B133">
    <cfRule type="cellIs" dxfId="153" priority="46" stopIfTrue="1" operator="notEqual">
      <formula>0</formula>
    </cfRule>
    <cfRule type="cellIs" dxfId="117" priority="34" operator="equal">
      <formula>0</formula>
    </cfRule>
  </conditionalFormatting>
  <conditionalFormatting sqref="G2">
    <cfRule type="cellIs" dxfId="152" priority="6" stopIfTrue="1" operator="notEqual">
      <formula>0</formula>
    </cfRule>
    <cfRule type="cellIs" dxfId="151" priority="7" stopIfTrue="1" operator="equal">
      <formula>0</formula>
    </cfRule>
    <cfRule type="cellIs" dxfId="150" priority="8" stopIfTrue="1" operator="equal">
      <formula>0</formula>
    </cfRule>
    <cfRule type="cellIs" dxfId="116" priority="45" operator="equal">
      <formula>0</formula>
    </cfRule>
  </conditionalFormatting>
  <conditionalFormatting sqref="I2">
    <cfRule type="cellIs" dxfId="149" priority="44" operator="equal">
      <formula>0</formula>
    </cfRule>
  </conditionalFormatting>
  <conditionalFormatting sqref="F137:G138">
    <cfRule type="cellIs" dxfId="148" priority="42" stopIfTrue="1" operator="equal">
      <formula>"НЕРАВНЕНИЕ!"</formula>
    </cfRule>
    <cfRule type="cellIs" priority="43" stopIfTrue="1" operator="equal">
      <formula>"НЕРАВНЕНИЕ!"</formula>
    </cfRule>
  </conditionalFormatting>
  <conditionalFormatting sqref="I137:J138 N137:N138">
    <cfRule type="cellIs" dxfId="147" priority="41" stopIfTrue="1" operator="equal">
      <formula>"НЕРАВНЕНИЕ!"</formula>
    </cfRule>
  </conditionalFormatting>
  <conditionalFormatting sqref="L137:M138">
    <cfRule type="cellIs" dxfId="146" priority="40" stopIfTrue="1" operator="equal">
      <formula>"НЕРАВНЕНИЕ!"</formula>
    </cfRule>
  </conditionalFormatting>
  <conditionalFormatting sqref="F140:G141">
    <cfRule type="cellIs" dxfId="145" priority="38" stopIfTrue="1" operator="equal">
      <formula>"НЕРАВНЕНИЕ !"</formula>
    </cfRule>
    <cfRule type="cellIs" priority="39" stopIfTrue="1" operator="equal">
      <formula>"НЕРАВНЕНИЕ !"</formula>
    </cfRule>
  </conditionalFormatting>
  <conditionalFormatting sqref="I140:J141 N140:N141">
    <cfRule type="cellIs" dxfId="144" priority="37" stopIfTrue="1" operator="equal">
      <formula>"НЕРАВНЕНИЕ !"</formula>
    </cfRule>
  </conditionalFormatting>
  <conditionalFormatting sqref="L140:M141">
    <cfRule type="cellIs" dxfId="143" priority="36" stopIfTrue="1" operator="equal">
      <formula>"НЕРАВНЕНИЕ !"</formula>
    </cfRule>
  </conditionalFormatting>
  <conditionalFormatting sqref="I140:J141 L140:L141 N140:N141 F140:G141">
    <cfRule type="cellIs" dxfId="142" priority="35" operator="notEqual">
      <formula>0</formula>
    </cfRule>
  </conditionalFormatting>
  <conditionalFormatting sqref="I133:J133">
    <cfRule type="cellIs" dxfId="141" priority="33" stopIfTrue="1" operator="notEqual">
      <formula>0</formula>
    </cfRule>
  </conditionalFormatting>
  <conditionalFormatting sqref="L82">
    <cfRule type="cellIs" dxfId="140" priority="28" stopIfTrue="1" operator="notEqual">
      <formula>0</formula>
    </cfRule>
  </conditionalFormatting>
  <conditionalFormatting sqref="N82">
    <cfRule type="cellIs" dxfId="139" priority="27" stopIfTrue="1" operator="notEqual">
      <formula>0</formula>
    </cfRule>
  </conditionalFormatting>
  <conditionalFormatting sqref="L133">
    <cfRule type="cellIs" dxfId="138" priority="32" stopIfTrue="1" operator="notEqual">
      <formula>0</formula>
    </cfRule>
  </conditionalFormatting>
  <conditionalFormatting sqref="N133">
    <cfRule type="cellIs" dxfId="137" priority="31" stopIfTrue="1" operator="notEqual">
      <formula>0</formula>
    </cfRule>
  </conditionalFormatting>
  <conditionalFormatting sqref="F82:H82">
    <cfRule type="cellIs" dxfId="136" priority="30" stopIfTrue="1" operator="notEqual">
      <formula>0</formula>
    </cfRule>
  </conditionalFormatting>
  <conditionalFormatting sqref="I82:J82">
    <cfRule type="cellIs" dxfId="135" priority="29" stopIfTrue="1" operator="notEqual">
      <formula>0</formula>
    </cfRule>
  </conditionalFormatting>
  <conditionalFormatting sqref="B82">
    <cfRule type="cellIs" dxfId="134" priority="25" operator="equal">
      <formula>0</formula>
    </cfRule>
    <cfRule type="cellIs" dxfId="133" priority="26" stopIfTrue="1" operator="notEqual">
      <formula>0</formula>
    </cfRule>
  </conditionalFormatting>
  <conditionalFormatting sqref="P133:Q133">
    <cfRule type="cellIs" dxfId="132" priority="24" stopIfTrue="1" operator="notEqual">
      <formula>0</formula>
    </cfRule>
  </conditionalFormatting>
  <conditionalFormatting sqref="P137:Q138">
    <cfRule type="cellIs" dxfId="131" priority="22" stopIfTrue="1" operator="equal">
      <formula>"НЕРАВНЕНИЕ!"</formula>
    </cfRule>
    <cfRule type="cellIs" priority="23" stopIfTrue="1" operator="equal">
      <formula>"НЕРАВНЕНИЕ!"</formula>
    </cfRule>
  </conditionalFormatting>
  <conditionalFormatting sqref="P140:Q141">
    <cfRule type="cellIs" dxfId="130" priority="20" stopIfTrue="1" operator="equal">
      <formula>"НЕРАВНЕНИЕ !"</formula>
    </cfRule>
    <cfRule type="cellIs" priority="21" stopIfTrue="1" operator="equal">
      <formula>"НЕРАВНЕНИЕ !"</formula>
    </cfRule>
  </conditionalFormatting>
  <conditionalFormatting sqref="P140:Q141">
    <cfRule type="cellIs" dxfId="129" priority="19" operator="notEqual">
      <formula>0</formula>
    </cfRule>
  </conditionalFormatting>
  <conditionalFormatting sqref="P2">
    <cfRule type="cellIs" dxfId="128" priority="14" stopIfTrue="1" operator="equal">
      <formula>98</formula>
    </cfRule>
    <cfRule type="cellIs" dxfId="127" priority="15" stopIfTrue="1" operator="equal">
      <formula>96</formula>
    </cfRule>
    <cfRule type="cellIs" dxfId="126" priority="16" stopIfTrue="1" operator="equal">
      <formula>42</formula>
    </cfRule>
    <cfRule type="cellIs" dxfId="115" priority="17" stopIfTrue="1" operator="equal">
      <formula>97</formula>
    </cfRule>
    <cfRule type="cellIs" dxfId="114" priority="18" stopIfTrue="1" operator="equal">
      <formula>33</formula>
    </cfRule>
  </conditionalFormatting>
  <conditionalFormatting sqref="Q2">
    <cfRule type="cellIs" dxfId="125" priority="9" stopIfTrue="1" operator="equal">
      <formula>"Чужди средства"</formula>
    </cfRule>
    <cfRule type="cellIs" dxfId="124" priority="10" stopIfTrue="1" operator="equal">
      <formula>"СЕС - ДМП"</formula>
    </cfRule>
    <cfRule type="cellIs" dxfId="123" priority="11" stopIfTrue="1" operator="equal">
      <formula>"СЕС - РА"</formula>
    </cfRule>
    <cfRule type="cellIs" dxfId="113" priority="12" stopIfTrue="1" operator="equal">
      <formula>"СЕС - ДЕС"</formula>
    </cfRule>
    <cfRule type="cellIs" dxfId="112" priority="13" stopIfTrue="1" operator="equal">
      <formula>"СЕС - КСФ"</formula>
    </cfRule>
  </conditionalFormatting>
  <conditionalFormatting sqref="P82:Q82">
    <cfRule type="cellIs" dxfId="122" priority="5" stopIfTrue="1" operator="notEqual">
      <formula>0</formula>
    </cfRule>
  </conditionalFormatting>
  <conditionalFormatting sqref="T2:U2">
    <cfRule type="cellIs" dxfId="121" priority="1" stopIfTrue="1" operator="between">
      <formula>1000000000000</formula>
      <formula>9999999999999990</formula>
    </cfRule>
    <cfRule type="cellIs" dxfId="120" priority="2" stopIfTrue="1" operator="between">
      <formula>10000000000</formula>
      <formula>999999999999</formula>
    </cfRule>
    <cfRule type="cellIs" dxfId="119" priority="3" stopIfTrue="1" operator="between">
      <formula>1000000</formula>
      <formula>99999999</formula>
    </cfRule>
    <cfRule type="cellIs" dxfId="118" priority="4" stopIfTrue="1" operator="between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ageMargins left="0.15748031496062992" right="0.15748031496062992" top="0.28999999999999998" bottom="0.15748031496062992" header="0.15748031496062992" footer="0.15748031496062992"/>
  <pageSetup paperSize="9" scale="80" fitToHeight="0" orientation="landscape" r:id="rId1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opLeftCell="B6" zoomScale="78" zoomScaleNormal="78" workbookViewId="0">
      <selection activeCell="B11" sqref="B11"/>
    </sheetView>
  </sheetViews>
  <sheetFormatPr defaultRowHeight="12.75"/>
  <cols>
    <col min="1" max="1" width="3.85546875" style="687" hidden="1" customWidth="1"/>
    <col min="2" max="2" width="81.7109375" style="692" customWidth="1"/>
    <col min="3" max="3" width="3.28515625" style="692" hidden="1" customWidth="1"/>
    <col min="4" max="4" width="4.140625" style="692" hidden="1" customWidth="1"/>
    <col min="5" max="6" width="19.140625" style="691" customWidth="1"/>
    <col min="7" max="9" width="19" style="691" customWidth="1"/>
    <col min="10" max="10" width="5.7109375" style="692" customWidth="1"/>
    <col min="11" max="11" width="64" style="687" bestFit="1" customWidth="1"/>
    <col min="12" max="12" width="13.7109375" style="692" hidden="1" customWidth="1"/>
    <col min="13" max="13" width="5.7109375" style="692" customWidth="1"/>
    <col min="14" max="14" width="14.42578125" style="693" customWidth="1"/>
    <col min="15" max="15" width="13.42578125" style="693" customWidth="1"/>
    <col min="16" max="17" width="11.140625" style="693" customWidth="1"/>
    <col min="18" max="18" width="16.28515625" style="693" hidden="1" customWidth="1"/>
    <col min="19" max="19" width="15" style="693" hidden="1" customWidth="1"/>
    <col min="20" max="20" width="15" style="694" customWidth="1"/>
    <col min="21" max="21" width="15.7109375" style="693" hidden="1" customWidth="1"/>
    <col min="22" max="22" width="15.28515625" style="693" hidden="1" customWidth="1"/>
    <col min="23" max="16384" width="9.140625" style="693"/>
  </cols>
  <sheetData>
    <row r="1" spans="1:22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1:22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1:22" ht="21.75" hidden="1" customHeight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1:22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1:22" ht="18" hidden="1" customHeight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1:22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1:22" ht="9" hidden="1" customHeight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1:22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1:22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1:22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1:22" ht="23.25" customHeight="1">
      <c r="B11" s="705" t="str">
        <f>+OTCHET!B9</f>
        <v>СУ “Г. С. Раковски”</v>
      </c>
      <c r="C11" s="705"/>
      <c r="D11" s="705"/>
      <c r="E11" s="706" t="s">
        <v>967</v>
      </c>
      <c r="F11" s="707">
        <f>OTCHET!F9</f>
        <v>44012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1:22" ht="23.25" customHeight="1">
      <c r="B12" s="227" t="s">
        <v>969</v>
      </c>
      <c r="C12" s="712"/>
      <c r="D12" s="704"/>
      <c r="E12" s="689"/>
      <c r="F12" s="713"/>
      <c r="G12" s="689"/>
      <c r="H12" s="235"/>
      <c r="I12" s="1738" t="s">
        <v>966</v>
      </c>
      <c r="J12" s="687"/>
      <c r="K12" s="712"/>
      <c r="M12" s="687"/>
      <c r="N12" s="711"/>
      <c r="O12" s="711"/>
      <c r="P12" s="711"/>
      <c r="Q12" s="711"/>
    </row>
    <row r="13" spans="1:22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39"/>
      <c r="J13" s="687"/>
      <c r="K13" s="712"/>
      <c r="M13" s="687"/>
      <c r="N13" s="711"/>
      <c r="O13" s="711"/>
      <c r="P13" s="711"/>
      <c r="Q13" s="711"/>
    </row>
    <row r="14" spans="1:22" ht="23.25" customHeight="1">
      <c r="B14" s="233" t="s">
        <v>970</v>
      </c>
      <c r="C14" s="697"/>
      <c r="D14" s="697"/>
      <c r="E14" s="697"/>
      <c r="F14" s="697"/>
      <c r="G14" s="697"/>
      <c r="H14" s="235"/>
      <c r="I14" s="1739"/>
      <c r="J14" s="687"/>
      <c r="K14" s="697"/>
      <c r="M14" s="687"/>
      <c r="N14" s="711"/>
      <c r="O14" s="711"/>
      <c r="P14" s="711"/>
      <c r="Q14" s="711"/>
    </row>
    <row r="15" spans="1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0" t="s">
        <v>2068</v>
      </c>
      <c r="F17" s="1742" t="s">
        <v>2069</v>
      </c>
      <c r="G17" s="729" t="s">
        <v>1252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1"/>
      <c r="F18" s="1743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hidden="1" customHeight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t="shared" ref="F26:F37" si="0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hidden="1" customHeight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hidden="1" customHeight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5887</v>
      </c>
      <c r="F38" s="847">
        <f>F39+F43+F44+F46+SUM(F48:F52)+F55</f>
        <v>4594</v>
      </c>
      <c r="G38" s="848">
        <f>G39+G43+G44+G46+SUM(G48:G52)+G55</f>
        <v>4594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1:22" ht="15.75" customHeight="1" thickTop="1">
      <c r="B39" s="1630" t="s">
        <v>1976</v>
      </c>
      <c r="C39" s="941"/>
      <c r="D39" s="1629"/>
      <c r="E39" s="810">
        <f>SUM(E40:E42)</f>
        <v>2793</v>
      </c>
      <c r="F39" s="810">
        <f>SUM(F40:F42)</f>
        <v>3879</v>
      </c>
      <c r="G39" s="811">
        <f>SUM(G40:G42)</f>
        <v>3879</v>
      </c>
      <c r="H39" s="812">
        <f>SUM(H40:H42)</f>
        <v>0</v>
      </c>
      <c r="I39" s="1631">
        <f>SUM(I40:I42)</f>
        <v>0</v>
      </c>
      <c r="J39" s="855"/>
      <c r="K39" s="813" t="s">
        <v>1977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1978</v>
      </c>
      <c r="C40" s="871" t="s">
        <v>843</v>
      </c>
      <c r="D40" s="872"/>
      <c r="E40" s="873">
        <f>OTCHET!E187</f>
        <v>2285</v>
      </c>
      <c r="F40" s="873">
        <f t="shared" ref="F40:F55" si="1">+G40+H40+I40</f>
        <v>3190</v>
      </c>
      <c r="G40" s="874">
        <f>OTCHET!I187</f>
        <v>3190</v>
      </c>
      <c r="H40" s="875">
        <f>OTCHET!J187</f>
        <v>0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1979</v>
      </c>
      <c r="C41" s="1633" t="s">
        <v>844</v>
      </c>
      <c r="D41" s="1632"/>
      <c r="E41" s="1634">
        <f>OTCHET!E190</f>
        <v>0</v>
      </c>
      <c r="F41" s="1634">
        <f t="shared" si="1"/>
        <v>0</v>
      </c>
      <c r="G41" s="1635">
        <f>OTCHET!I190</f>
        <v>0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1980</v>
      </c>
      <c r="C42" s="1633" t="s">
        <v>66</v>
      </c>
      <c r="D42" s="1632"/>
      <c r="E42" s="1634">
        <f>+OTCHET!E196+OTCHET!E204</f>
        <v>508</v>
      </c>
      <c r="F42" s="1634">
        <f t="shared" si="1"/>
        <v>689</v>
      </c>
      <c r="G42" s="1635">
        <f>+OTCHET!I196+OTCHET!I204</f>
        <v>689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1981</v>
      </c>
      <c r="C43" s="857" t="s">
        <v>726</v>
      </c>
      <c r="D43" s="856"/>
      <c r="E43" s="815">
        <f>+OTCHET!E205+OTCHET!E223+OTCHET!E271</f>
        <v>3094</v>
      </c>
      <c r="F43" s="815">
        <f t="shared" si="1"/>
        <v>715</v>
      </c>
      <c r="G43" s="816">
        <f>+OTCHET!I205+OTCHET!I223+OTCHET!I271</f>
        <v>715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1982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1983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1984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1991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1985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1986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1:22" ht="15.75">
      <c r="B51" s="858" t="s">
        <v>1987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1990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1988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1989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5887</v>
      </c>
      <c r="F56" s="892">
        <f>+F57+F58+F62</f>
        <v>4675</v>
      </c>
      <c r="G56" s="893">
        <f>+G57+G58+G62</f>
        <v>4675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t="shared" ref="F57:F63" si="2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5887</v>
      </c>
      <c r="F58" s="901">
        <f t="shared" si="2"/>
        <v>4675</v>
      </c>
      <c r="G58" s="902">
        <f>+OTCHET!I383+OTCHET!I391+OTCHET!I396+OTCHET!I399+OTCHET!I402+OTCHET!I405+OTCHET!I406+OTCHET!I409+OTCHET!I422+OTCHET!I423+OTCHET!I424+OTCHET!I425+OTCHET!I426</f>
        <v>4675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-413</v>
      </c>
      <c r="F59" s="905">
        <f t="shared" si="2"/>
        <v>-413</v>
      </c>
      <c r="G59" s="906">
        <f>+OTCHET!I422+OTCHET!I423+OTCHET!I424+OTCHET!I425+OTCHET!I426</f>
        <v>-413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hidden="1" customHeight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977</v>
      </c>
      <c r="C64" s="926"/>
      <c r="D64" s="926"/>
      <c r="E64" s="927">
        <f>+E22-E38+E56-E63</f>
        <v>0</v>
      </c>
      <c r="F64" s="927">
        <f>+F22-F38+F56-F63</f>
        <v>81</v>
      </c>
      <c r="G64" s="928">
        <f>+G22-G38+G56-G63</f>
        <v>81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hidden="1" customHeight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-81</v>
      </c>
      <c r="G66" s="938">
        <f>SUM(+G68+G76+G77+G84+G85+G86+G89+G90+G91+G92+G93+G94+G95)</f>
        <v>-81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t="shared" ref="F69:F76" si="3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t="shared" ref="F78:F85" si="4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hidden="1" customHeight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858</v>
      </c>
      <c r="C86" s="776" t="s">
        <v>315</v>
      </c>
      <c r="D86" s="858"/>
      <c r="E86" s="905">
        <f>+E87+E88</f>
        <v>0</v>
      </c>
      <c r="F86" s="905">
        <f>+F87+F88</f>
        <v>-81</v>
      </c>
      <c r="G86" s="906">
        <f>+G87+G88</f>
        <v>-81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t="shared" ref="F87:F96" si="5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-81</v>
      </c>
      <c r="G88" s="964">
        <f>+OTCHET!I521+OTCHET!I524+OTCHET!I544</f>
        <v>-81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4" t="s">
        <v>984</v>
      </c>
      <c r="H108" s="1744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5">
        <f>+OTCHET!D603</f>
        <v>0</v>
      </c>
      <c r="F110" s="1745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2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1:22" ht="15.7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1:22" ht="18" customHeight="1">
      <c r="E114" s="1745">
        <f>+OTCHET!G600</f>
        <v>0</v>
      </c>
      <c r="F114" s="1745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22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22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22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22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22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22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22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22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22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22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22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22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22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22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dxfId="111" priority="20" stopIfTrue="1" operator="notEqual">
      <formula>0</formula>
    </cfRule>
  </conditionalFormatting>
  <conditionalFormatting sqref="E105:I105">
    <cfRule type="cellIs" dxfId="110" priority="19" stopIfTrue="1" operator="notEqual">
      <formula>0</formula>
    </cfRule>
  </conditionalFormatting>
  <conditionalFormatting sqref="G107:H107 B107">
    <cfRule type="cellIs" dxfId="109" priority="18" stopIfTrue="1" operator="equal">
      <formula>0</formula>
    </cfRule>
  </conditionalFormatting>
  <conditionalFormatting sqref="I114 E110">
    <cfRule type="cellIs" dxfId="108" priority="17" stopIfTrue="1" operator="equal">
      <formula>0</formula>
    </cfRule>
  </conditionalFormatting>
  <conditionalFormatting sqref="E114:F114">
    <cfRule type="cellIs" dxfId="107" priority="16" stopIfTrue="1" operator="equal">
      <formula>0</formula>
    </cfRule>
  </conditionalFormatting>
  <conditionalFormatting sqref="E15">
    <cfRule type="cellIs" dxfId="106" priority="11" stopIfTrue="1" operator="equal">
      <formula>98</formula>
    </cfRule>
    <cfRule type="cellIs" dxfId="105" priority="12" stopIfTrue="1" operator="equal">
      <formula>96</formula>
    </cfRule>
    <cfRule type="cellIs" dxfId="104" priority="13" stopIfTrue="1" operator="equal">
      <formula>42</formula>
    </cfRule>
    <cfRule type="cellIs" dxfId="95" priority="14" stopIfTrue="1" operator="equal">
      <formula>97</formula>
    </cfRule>
    <cfRule type="cellIs" dxfId="94" priority="15" stopIfTrue="1" operator="equal">
      <formula>33</formula>
    </cfRule>
  </conditionalFormatting>
  <conditionalFormatting sqref="F15">
    <cfRule type="cellIs" dxfId="103" priority="6" stopIfTrue="1" operator="equal">
      <formula>"Чужди средства"</formula>
    </cfRule>
    <cfRule type="cellIs" dxfId="102" priority="7" stopIfTrue="1" operator="equal">
      <formula>"СЕС - ДМП"</formula>
    </cfRule>
    <cfRule type="cellIs" dxfId="101" priority="8" stopIfTrue="1" operator="equal">
      <formula>"СЕС - РА"</formula>
    </cfRule>
    <cfRule type="cellIs" dxfId="93" priority="9" stopIfTrue="1" operator="equal">
      <formula>"СЕС - ДЕС"</formula>
    </cfRule>
    <cfRule type="cellIs" dxfId="92" priority="10" stopIfTrue="1" operator="equal">
      <formula>"СЕС - КСФ"</formula>
    </cfRule>
  </conditionalFormatting>
  <conditionalFormatting sqref="B105">
    <cfRule type="cellIs" dxfId="100" priority="5" stopIfTrue="1" operator="notEqual">
      <formula>0</formula>
    </cfRule>
  </conditionalFormatting>
  <conditionalFormatting sqref="I11">
    <cfRule type="cellIs" dxfId="99" priority="1" stopIfTrue="1" operator="between">
      <formula>1000000000000</formula>
      <formula>9999999999999990</formula>
    </cfRule>
    <cfRule type="cellIs" dxfId="98" priority="2" stopIfTrue="1" operator="between">
      <formula>10000000000</formula>
      <formula>999999999999</formula>
    </cfRule>
    <cfRule type="cellIs" dxfId="97" priority="3" stopIfTrue="1" operator="between">
      <formula>1000000</formula>
      <formula>99999999</formula>
    </cfRule>
    <cfRule type="cellIs" dxfId="96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K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I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ageMargins left="0.35433070866141736" right="0.23622047244094491" top="0.31496062992125984" bottom="0.35433070866141736" header="0.19685039370078741" footer="0.23622047244094491"/>
  <pageSetup paperSize="9" scale="45" orientation="portrait" r:id="rId44"/>
  <headerFooter alignWithMargins="0"/>
  <legacy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opLeftCell="B2" zoomScale="75" zoomScaleNormal="75" zoomScaleSheetLayoutView="85" workbookViewId="0">
      <selection activeCell="B9" sqref="B9:D9"/>
    </sheetView>
  </sheetViews>
  <sheetFormatPr defaultRowHeight="15.75"/>
  <cols>
    <col min="1" max="1" width="5.28515625" style="2" hidden="1" customWidth="1"/>
    <col min="2" max="2" width="10.140625" style="2" customWidth="1"/>
    <col min="3" max="3" width="13.28515625" style="2" customWidth="1"/>
    <col min="4" max="4" width="90.7109375" style="3" customWidth="1"/>
    <col min="5" max="5" width="18.7109375" style="2" customWidth="1"/>
    <col min="6" max="7" width="17.7109375" style="2" customWidth="1"/>
    <col min="8" max="8" width="20" style="2" bestFit="1" customWidth="1"/>
    <col min="9" max="10" width="17.7109375" style="2" customWidth="1"/>
    <col min="11" max="11" width="20" style="2" bestFit="1" customWidth="1"/>
    <col min="12" max="12" width="17.7109375" style="2" customWidth="1"/>
    <col min="13" max="13" width="9.85546875" style="7" hidden="1" customWidth="1"/>
    <col min="14" max="14" width="1.5703125" style="8" customWidth="1"/>
    <col min="15" max="16384" width="9.140625" style="2"/>
  </cols>
  <sheetData>
    <row r="1" spans="1:14" ht="18.75" hidden="1" customHeight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1:14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1:14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1:14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1:14" ht="15.75" customHeight="1">
      <c r="B7" s="1763" t="str">
        <f>VLOOKUP(E15,SMETKA,2,FALSE)</f>
        <v>ОТЧЕТНИ ДАННИ ПО ЕБК ЗА СМЕТКИТЕ ЗА СРЕДСТВАТА ОТ ЕВРОПЕЙСКИЯ СЪЮЗ - КСФ</v>
      </c>
      <c r="C7" s="1764"/>
      <c r="D7" s="176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1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1:14" ht="27" customHeight="1">
      <c r="B9" s="1765" t="s">
        <v>2073</v>
      </c>
      <c r="C9" s="1766"/>
      <c r="D9" s="1767"/>
      <c r="E9" s="115">
        <v>43831</v>
      </c>
      <c r="F9" s="116">
        <v>44012</v>
      </c>
      <c r="G9" s="113"/>
      <c r="H9" s="1415"/>
      <c r="I9" s="1833"/>
      <c r="J9" s="1834"/>
      <c r="K9" s="113"/>
      <c r="L9" s="113"/>
      <c r="M9" s="7">
        <v>1</v>
      </c>
      <c r="N9" s="108"/>
    </row>
    <row r="10" spans="1:14">
      <c r="B10" s="117" t="s">
        <v>797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835" t="s">
        <v>966</v>
      </c>
      <c r="J10" s="1835"/>
      <c r="K10" s="113"/>
      <c r="L10" s="113"/>
      <c r="M10" s="7">
        <v>1</v>
      </c>
      <c r="N10" s="108"/>
    </row>
    <row r="11" spans="1:14" ht="10.5" customHeight="1">
      <c r="B11" s="117"/>
      <c r="C11" s="103"/>
      <c r="D11" s="104"/>
      <c r="E11" s="117"/>
      <c r="F11" s="103"/>
      <c r="G11" s="113"/>
      <c r="H11" s="114"/>
      <c r="I11" s="1836"/>
      <c r="J11" s="1836"/>
      <c r="K11" s="113"/>
      <c r="L11" s="113"/>
      <c r="M11" s="7">
        <v>1</v>
      </c>
      <c r="N11" s="108"/>
    </row>
    <row r="12" spans="1:14" ht="27" customHeight="1">
      <c r="B12" s="1768" t="str">
        <f>VLOOKUP(F12,PRBK,2,FALSE)</f>
        <v>Велико Търново</v>
      </c>
      <c r="C12" s="1769"/>
      <c r="D12" s="1770"/>
      <c r="E12" s="118" t="s">
        <v>960</v>
      </c>
      <c r="F12" s="1586" t="s">
        <v>1393</v>
      </c>
      <c r="G12" s="113"/>
      <c r="H12" s="114"/>
      <c r="I12" s="1836"/>
      <c r="J12" s="1836"/>
      <c r="K12" s="113"/>
      <c r="L12" s="113"/>
      <c r="M12" s="7">
        <v>1</v>
      </c>
      <c r="N12" s="108"/>
    </row>
    <row r="13" spans="1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1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1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1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746" t="s">
        <v>2058</v>
      </c>
      <c r="F19" s="1747"/>
      <c r="G19" s="1747"/>
      <c r="H19" s="1748"/>
      <c r="I19" s="1752" t="s">
        <v>2059</v>
      </c>
      <c r="J19" s="1753"/>
      <c r="K19" s="1753"/>
      <c r="L19" s="1754"/>
      <c r="M19" s="7">
        <v>1</v>
      </c>
      <c r="N19" s="108"/>
    </row>
    <row r="20" spans="1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1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1" t="s">
        <v>468</v>
      </c>
      <c r="D22" s="1762"/>
      <c r="E22" s="148">
        <f t="shared" ref="E22:L22" si="0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 t="str">
        <f>(IF($E22&lt;&gt;0,$M$2,IF($L22&lt;&gt;0,$M$2,"")))</f>
        <v/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 t="str">
        <f t="shared" ref="M23:M89" si="1">(IF($E23&lt;&gt;0,$M$2,IF($L23&lt;&gt;0,$M$2,"")))</f>
        <v/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1940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 t="str">
        <f t="shared" si="1"/>
        <v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1941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 t="str">
        <f t="shared" si="1"/>
        <v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1942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 t="str">
        <f t="shared" si="1"/>
        <v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 t="str">
        <f t="shared" si="1"/>
        <v/>
      </c>
      <c r="N27" s="155"/>
    </row>
    <row r="28" spans="1:14" s="15" customFormat="1" ht="18.75" customHeight="1">
      <c r="A28" s="15">
        <v>25</v>
      </c>
      <c r="B28" s="167">
        <v>200</v>
      </c>
      <c r="C28" s="1761" t="s">
        <v>470</v>
      </c>
      <c r="D28" s="1762"/>
      <c r="E28" s="1376">
        <f t="shared" ref="E28:L28" si="2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 t="str">
        <f t="shared" si="1"/>
        <v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t="shared" ref="E29:E95" si="3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 t="str">
        <f t="shared" si="1"/>
        <v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 t="str">
        <f t="shared" si="1"/>
        <v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 t="str">
        <f t="shared" si="1"/>
        <v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 t="str">
        <f t="shared" si="1"/>
        <v/>
      </c>
      <c r="N32" s="155"/>
    </row>
    <row r="33" spans="1:14" s="15" customFormat="1" ht="18.75" customHeight="1">
      <c r="A33" s="15">
        <v>50</v>
      </c>
      <c r="B33" s="167">
        <v>400</v>
      </c>
      <c r="C33" s="1761" t="s">
        <v>126</v>
      </c>
      <c r="D33" s="1762"/>
      <c r="E33" s="1376">
        <f t="shared" ref="E33:L33" si="4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 t="str">
        <f t="shared" si="1"/>
        <v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 t="str">
        <f t="shared" si="1"/>
        <v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 t="str">
        <f t="shared" si="1"/>
        <v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 t="str">
        <f t="shared" si="1"/>
        <v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 t="str">
        <f t="shared" si="1"/>
        <v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 t="str">
        <f t="shared" si="1"/>
        <v/>
      </c>
      <c r="N38" s="155"/>
    </row>
    <row r="39" spans="1:14" s="15" customFormat="1" ht="18.75" customHeight="1">
      <c r="A39" s="16">
        <v>65</v>
      </c>
      <c r="B39" s="167">
        <v>800</v>
      </c>
      <c r="C39" s="1761" t="s">
        <v>121</v>
      </c>
      <c r="D39" s="1762"/>
      <c r="E39" s="1376">
        <f t="shared" ref="E39:L39" si="5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 t="str">
        <f t="shared" si="1"/>
        <v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t="shared" ref="L40:L46" si="6">I40+J40+K40</f>
        <v>0</v>
      </c>
      <c r="M40" s="7" t="str">
        <f t="shared" si="1"/>
        <v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 t="str">
        <f t="shared" si="1"/>
        <v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 t="str">
        <f t="shared" si="1"/>
        <v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 t="str">
        <f t="shared" si="1"/>
        <v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 t="str">
        <f t="shared" si="1"/>
        <v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 t="str">
        <f t="shared" si="1"/>
        <v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 t="str">
        <f t="shared" si="1"/>
        <v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t="shared" ref="E47:L47" si="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 t="str">
        <f t="shared" si="1"/>
        <v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 t="str">
        <f t="shared" si="1"/>
        <v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 t="str">
        <f t="shared" si="1"/>
        <v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 t="str">
        <f t="shared" si="1"/>
        <v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 t="str">
        <f t="shared" si="1"/>
        <v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t="shared" ref="E52:L52" si="8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 t="str">
        <f t="shared" si="1"/>
        <v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 t="str">
        <f t="shared" si="1"/>
        <v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 t="str">
        <f t="shared" si="1"/>
        <v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 t="str">
        <f t="shared" si="1"/>
        <v/>
      </c>
      <c r="N55" s="155"/>
    </row>
    <row r="56" spans="1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 t="str">
        <f t="shared" si="1"/>
        <v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 t="str">
        <f t="shared" si="1"/>
        <v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t="shared" ref="E58:L58" si="9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 t="str">
        <f t="shared" si="1"/>
        <v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 t="str">
        <f t="shared" si="1"/>
        <v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 t="str">
        <f t="shared" si="1"/>
        <v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t="shared" ref="E61:L61" si="10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 t="str">
        <f t="shared" si="1"/>
        <v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 t="str">
        <f t="shared" si="1"/>
        <v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 t="str">
        <f t="shared" si="1"/>
        <v/>
      </c>
      <c r="N63" s="155"/>
    </row>
    <row r="64" spans="1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 t="str">
        <f t="shared" si="1"/>
        <v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t="shared" ref="E65:L65" si="11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 t="str">
        <f t="shared" si="1"/>
        <v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t="shared" ref="L66:L73" si="12">I66+J66+K66</f>
        <v>0</v>
      </c>
      <c r="M66" s="7" t="str">
        <f t="shared" si="1"/>
        <v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1943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 t="str">
        <f t="shared" si="1"/>
        <v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 t="str">
        <f t="shared" si="1"/>
        <v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 t="str">
        <f t="shared" si="1"/>
        <v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 t="str">
        <f t="shared" si="1"/>
        <v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 t="str">
        <f t="shared" si="1"/>
        <v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1251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 t="str">
        <f t="shared" si="1"/>
        <v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 t="str">
        <f t="shared" si="1"/>
        <v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t="shared" ref="E74:L74" si="13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 t="str">
        <f t="shared" si="1"/>
        <v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 t="str">
        <f t="shared" si="1"/>
        <v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t="shared" ref="L76:L89" si="14">I76+J76+K76</f>
        <v>0</v>
      </c>
      <c r="M76" s="7" t="str">
        <f t="shared" si="1"/>
        <v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 t="str">
        <f t="shared" si="1"/>
        <v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 t="str">
        <f t="shared" si="1"/>
        <v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 t="str">
        <f t="shared" si="1"/>
        <v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 t="str">
        <f t="shared" si="1"/>
        <v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 t="str">
        <f t="shared" si="1"/>
        <v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 t="str">
        <f t="shared" si="1"/>
        <v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 t="str">
        <f t="shared" si="1"/>
        <v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 t="str">
        <f t="shared" si="1"/>
        <v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 t="str">
        <f t="shared" si="1"/>
        <v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 t="str">
        <f t="shared" si="1"/>
        <v/>
      </c>
      <c r="N86" s="155"/>
    </row>
    <row r="87" spans="1:14" ht="18.75" customHeight="1">
      <c r="A87" s="1628"/>
      <c r="B87" s="192"/>
      <c r="C87" s="156">
        <v>2417</v>
      </c>
      <c r="D87" s="634" t="s">
        <v>1974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 t="str">
        <f t="shared" si="1"/>
        <v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 t="str">
        <f t="shared" si="1"/>
        <v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 t="str">
        <f t="shared" si="1"/>
        <v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t="shared" ref="E90:L90" si="15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 t="str">
        <f t="shared" ref="M90:M156" si="16">(IF($E90&lt;&gt;0,$M$2,IF($L90&lt;&gt;0,$M$2,"")))</f>
        <v/>
      </c>
      <c r="N90" s="155"/>
    </row>
    <row r="91" spans="1:14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 t="str">
        <f t="shared" si="16"/>
        <v/>
      </c>
      <c r="N91" s="155"/>
    </row>
    <row r="92" spans="1:14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 t="str">
        <f t="shared" si="16"/>
        <v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 t="str">
        <f t="shared" si="16"/>
        <v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t="shared" ref="E94:L94" si="17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 t="str">
        <f t="shared" si="16"/>
        <v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t="shared" ref="L95:L107" si="18">I95+J95+K95</f>
        <v>0</v>
      </c>
      <c r="M95" s="7" t="str">
        <f t="shared" si="16"/>
        <v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t="shared" ref="E96:E107" si="19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 t="str">
        <f t="shared" si="16"/>
        <v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 t="str">
        <f t="shared" si="16"/>
        <v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 t="str">
        <f t="shared" si="16"/>
        <v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 t="str">
        <f t="shared" si="16"/>
        <v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 t="str">
        <f t="shared" si="16"/>
        <v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 t="str">
        <f t="shared" si="16"/>
        <v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 t="str">
        <f t="shared" si="16"/>
        <v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 t="str">
        <f t="shared" si="16"/>
        <v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 t="str">
        <f t="shared" si="16"/>
        <v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 t="str">
        <f t="shared" si="16"/>
        <v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 t="str">
        <f t="shared" si="16"/>
        <v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 t="str">
        <f t="shared" si="16"/>
        <v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t="shared" ref="E108:J108" si="20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 t="str">
        <f t="shared" si="16"/>
        <v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 t="str">
        <f t="shared" si="16"/>
        <v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 t="str">
        <f t="shared" si="16"/>
        <v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 t="str">
        <f t="shared" si="16"/>
        <v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t="shared" ref="E112:L112" si="21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 t="str">
        <f t="shared" si="16"/>
        <v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t="shared" ref="E113:E120" si="22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t="shared" ref="L113:L120" si="23">I113+J113+K113</f>
        <v>0</v>
      </c>
      <c r="M113" s="7" t="str">
        <f t="shared" si="16"/>
        <v/>
      </c>
      <c r="N113" s="155"/>
    </row>
    <row r="114" spans="1:14" ht="18.75" customHeight="1">
      <c r="A114" s="23"/>
      <c r="B114" s="149"/>
      <c r="C114" s="156">
        <v>3605</v>
      </c>
      <c r="D114" s="157" t="s">
        <v>2070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 t="str">
        <f t="shared" si="16"/>
        <v/>
      </c>
      <c r="N114" s="155"/>
    </row>
    <row r="115" spans="1:14" ht="18.75" customHeight="1">
      <c r="A115" s="23"/>
      <c r="B115" s="149"/>
      <c r="C115" s="156">
        <v>3608</v>
      </c>
      <c r="D115" s="157" t="s">
        <v>1975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 t="str">
        <f t="shared" si="16"/>
        <v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 t="str">
        <f t="shared" si="16"/>
        <v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 t="str">
        <f t="shared" si="16"/>
        <v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 t="str">
        <f t="shared" si="16"/>
        <v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 t="str">
        <f t="shared" si="16"/>
        <v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 t="str">
        <f t="shared" si="16"/>
        <v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t="shared" ref="E121:L121" si="24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 t="str">
        <f t="shared" si="16"/>
        <v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 t="str">
        <f t="shared" si="16"/>
        <v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 t="str">
        <f t="shared" si="16"/>
        <v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 t="str">
        <f t="shared" si="16"/>
        <v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t="shared" ref="E125:L125" si="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 t="str">
        <f t="shared" si="16"/>
        <v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t="shared" ref="E126:E138" si="26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t="shared" ref="L126:L138" si="27">I126+J126+K126</f>
        <v>0</v>
      </c>
      <c r="M126" s="7" t="str">
        <f t="shared" si="16"/>
        <v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 t="str">
        <f t="shared" si="16"/>
        <v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 t="str">
        <f t="shared" si="16"/>
        <v/>
      </c>
      <c r="N128" s="155"/>
    </row>
    <row r="129" spans="1:4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 t="str">
        <f t="shared" si="16"/>
        <v/>
      </c>
      <c r="N129" s="155"/>
    </row>
    <row r="130" spans="1:4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 t="str">
        <f t="shared" si="16"/>
        <v/>
      </c>
      <c r="N130" s="155"/>
    </row>
    <row r="131" spans="1:4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 t="str">
        <f t="shared" si="16"/>
        <v/>
      </c>
      <c r="N131" s="155"/>
    </row>
    <row r="132" spans="1:4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 t="str">
        <f t="shared" si="16"/>
        <v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 t="str">
        <f t="shared" si="16"/>
        <v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 t="str">
        <f t="shared" si="16"/>
        <v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 t="str">
        <f t="shared" si="16"/>
        <v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 t="str">
        <f t="shared" si="16"/>
        <v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 t="str">
        <f t="shared" si="16"/>
        <v/>
      </c>
      <c r="N137" s="155"/>
    </row>
    <row r="138" spans="1:4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 t="str">
        <f t="shared" si="16"/>
        <v/>
      </c>
      <c r="N138" s="155"/>
    </row>
    <row r="139" spans="1:4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t="shared" ref="E139:L139" si="28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 t="str">
        <f t="shared" si="16"/>
        <v/>
      </c>
      <c r="N139" s="155"/>
    </row>
    <row r="140" spans="1:4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 t="str">
        <f t="shared" si="16"/>
        <v/>
      </c>
      <c r="N140" s="155"/>
    </row>
    <row r="141" spans="1:4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 t="str">
        <f t="shared" si="16"/>
        <v/>
      </c>
      <c r="N141" s="155"/>
    </row>
    <row r="142" spans="1:4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t="shared" ref="E142:L142" si="29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 t="str">
        <f t="shared" si="16"/>
        <v/>
      </c>
      <c r="N142" s="155"/>
    </row>
    <row r="143" spans="1:44" ht="18.75" customHeight="1">
      <c r="A143" s="23">
        <v>580</v>
      </c>
      <c r="B143" s="149"/>
      <c r="C143" s="150">
        <v>4610</v>
      </c>
      <c r="D143" s="204" t="s">
        <v>896</v>
      </c>
      <c r="E143" s="281">
        <f t="shared" ref="E143:E150" si="3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t="shared" ref="L143:L150" si="31">I143+J143+K143</f>
        <v>0</v>
      </c>
      <c r="M143" s="7" t="str">
        <f t="shared" si="16"/>
        <v/>
      </c>
      <c r="N143" s="155"/>
    </row>
    <row r="144" spans="1:4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 t="str">
        <f t="shared" si="16"/>
        <v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 t="str">
        <f t="shared" si="16"/>
        <v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 t="str">
        <f t="shared" si="16"/>
        <v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 t="str">
        <f t="shared" si="16"/>
        <v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 t="str">
        <f t="shared" si="16"/>
        <v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 t="str">
        <f t="shared" si="16"/>
        <v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 t="str">
        <f t="shared" si="16"/>
        <v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1944</v>
      </c>
      <c r="D151" s="183"/>
      <c r="E151" s="1376">
        <f t="shared" ref="E151:L151" si="32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 t="str">
        <f t="shared" si="16"/>
        <v/>
      </c>
      <c r="N151" s="155"/>
    </row>
    <row r="152" spans="1:14" ht="31.5">
      <c r="A152" s="23">
        <v>580</v>
      </c>
      <c r="B152" s="149"/>
      <c r="C152" s="150">
        <v>4743</v>
      </c>
      <c r="D152" s="204" t="s">
        <v>1945</v>
      </c>
      <c r="E152" s="281">
        <f t="shared" ref="E152:E159" si="33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t="shared" ref="L152:L159" si="34">I152+J152+K152</f>
        <v>0</v>
      </c>
      <c r="M152" s="7" t="str">
        <f t="shared" si="16"/>
        <v/>
      </c>
      <c r="N152" s="155"/>
    </row>
    <row r="153" spans="1:14" ht="31.5">
      <c r="A153" s="23">
        <v>585</v>
      </c>
      <c r="B153" s="149"/>
      <c r="C153" s="156">
        <v>4744</v>
      </c>
      <c r="D153" s="196" t="s">
        <v>1946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 t="str">
        <f t="shared" si="16"/>
        <v/>
      </c>
      <c r="N153" s="155"/>
    </row>
    <row r="154" spans="1:14" ht="31.5">
      <c r="A154" s="23">
        <v>590</v>
      </c>
      <c r="B154" s="149"/>
      <c r="C154" s="156">
        <v>4745</v>
      </c>
      <c r="D154" s="196" t="s">
        <v>1947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 t="str">
        <f t="shared" si="16"/>
        <v/>
      </c>
      <c r="N154" s="155"/>
    </row>
    <row r="155" spans="1:14" ht="31.5">
      <c r="A155" s="23">
        <v>595</v>
      </c>
      <c r="B155" s="149"/>
      <c r="C155" s="156">
        <v>4749</v>
      </c>
      <c r="D155" s="196" t="s">
        <v>1948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 t="str">
        <f t="shared" si="16"/>
        <v/>
      </c>
      <c r="N155" s="155"/>
    </row>
    <row r="156" spans="1:14" ht="31.5">
      <c r="A156" s="23">
        <v>600</v>
      </c>
      <c r="B156" s="149"/>
      <c r="C156" s="156">
        <v>4751</v>
      </c>
      <c r="D156" s="196" t="s">
        <v>1949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 t="str">
        <f t="shared" si="16"/>
        <v/>
      </c>
      <c r="N156" s="155"/>
    </row>
    <row r="157" spans="1:14" ht="31.5">
      <c r="A157" s="23">
        <v>605</v>
      </c>
      <c r="B157" s="149"/>
      <c r="C157" s="156">
        <v>4752</v>
      </c>
      <c r="D157" s="196" t="s">
        <v>1950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 t="str">
        <f t="shared" ref="M157:M168" si="35">(IF($E157&lt;&gt;0,$M$2,IF($L157&lt;&gt;0,$M$2,"")))</f>
        <v/>
      </c>
      <c r="N157" s="155"/>
    </row>
    <row r="158" spans="1:14" ht="31.5">
      <c r="A158" s="23">
        <v>610</v>
      </c>
      <c r="B158" s="149"/>
      <c r="C158" s="156">
        <v>4753</v>
      </c>
      <c r="D158" s="196" t="s">
        <v>1951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 t="str">
        <f t="shared" si="35"/>
        <v/>
      </c>
      <c r="N158" s="155"/>
    </row>
    <row r="159" spans="1:14" ht="31.5">
      <c r="A159" s="23">
        <v>615</v>
      </c>
      <c r="B159" s="149"/>
      <c r="C159" s="162">
        <v>4759</v>
      </c>
      <c r="D159" s="205" t="s">
        <v>1952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 t="str">
        <f t="shared" si="35"/>
        <v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t="shared" ref="E160:L160" si="36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 t="str">
        <f t="shared" si="35"/>
        <v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t="shared" ref="E161:E168" si="37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t="shared" ref="L161:L168" si="38">I161+J161+K161</f>
        <v>0</v>
      </c>
      <c r="M161" s="7" t="str">
        <f t="shared" si="35"/>
        <v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 t="str">
        <f t="shared" si="35"/>
        <v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 t="str">
        <f t="shared" si="35"/>
        <v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 t="str">
        <f t="shared" si="35"/>
        <v/>
      </c>
      <c r="N164" s="155"/>
    </row>
    <row r="165" spans="1:14" ht="31.5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 t="str">
        <f t="shared" si="35"/>
        <v/>
      </c>
      <c r="N165" s="155"/>
    </row>
    <row r="166" spans="1:14" ht="31.5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 t="str">
        <f t="shared" si="35"/>
        <v/>
      </c>
      <c r="N166" s="155"/>
    </row>
    <row r="167" spans="1:14" ht="31.5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 t="str">
        <f t="shared" si="35"/>
        <v/>
      </c>
      <c r="N167" s="155"/>
    </row>
    <row r="168" spans="1:14" ht="31.5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 t="str">
        <f t="shared" si="35"/>
        <v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t="shared" ref="E169:L169" si="3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1953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1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1:14" s="10" customFormat="1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1:14" s="10" customFormat="1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1:14" s="10" customFormat="1" ht="39" customHeight="1">
      <c r="B174" s="1780" t="str">
        <f>$B$7</f>
        <v>ОТЧЕТНИ ДАННИ ПО ЕБК ЗА СМЕТКИТЕ ЗА СРЕДСТВАТА ОТ ЕВРОПЕЙСКИЯ СЪЮЗ - КСФ</v>
      </c>
      <c r="C174" s="1781"/>
      <c r="D174" s="178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1:14" s="10" customFormat="1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1:14" s="10" customFormat="1" ht="27" customHeight="1">
      <c r="B176" s="1777" t="str">
        <f>$B$9</f>
        <v>СУ “Г. С. Раковски”</v>
      </c>
      <c r="C176" s="1778"/>
      <c r="D176" s="1779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1:14" s="10" customFormat="1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1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1:14" s="10" customFormat="1" ht="26.25" customHeight="1">
      <c r="B179" s="1768" t="str">
        <f>$B$12</f>
        <v>Велико Търново</v>
      </c>
      <c r="C179" s="1769"/>
      <c r="D179" s="1770"/>
      <c r="E179" s="231" t="s">
        <v>888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1:14" s="10" customFormat="1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1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1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1:14" s="10" customFormat="1" ht="31.5" customHeight="1">
      <c r="B183" s="247"/>
      <c r="C183" s="248"/>
      <c r="D183" s="249" t="s">
        <v>740</v>
      </c>
      <c r="E183" s="1746" t="s">
        <v>2060</v>
      </c>
      <c r="F183" s="1747"/>
      <c r="G183" s="1747"/>
      <c r="H183" s="1748"/>
      <c r="I183" s="1755" t="s">
        <v>2061</v>
      </c>
      <c r="J183" s="1756"/>
      <c r="K183" s="1756"/>
      <c r="L183" s="1757"/>
      <c r="M183" s="7">
        <v>1</v>
      </c>
      <c r="N183" s="224"/>
    </row>
    <row r="184" spans="1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t="shared" ref="E184:L185" si="40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1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1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5" t="s">
        <v>742</v>
      </c>
      <c r="D187" s="1776"/>
      <c r="E187" s="273">
        <f t="shared" ref="E187:L187" si="41">SUMIF($B$607:$B$12313,$B187,E$607:E$12313)</f>
        <v>2285</v>
      </c>
      <c r="F187" s="274">
        <f t="shared" si="41"/>
        <v>2285</v>
      </c>
      <c r="G187" s="275">
        <f t="shared" si="41"/>
        <v>0</v>
      </c>
      <c r="H187" s="276">
        <f t="shared" si="41"/>
        <v>0</v>
      </c>
      <c r="I187" s="274">
        <f t="shared" si="41"/>
        <v>3190</v>
      </c>
      <c r="J187" s="275">
        <f t="shared" si="41"/>
        <v>0</v>
      </c>
      <c r="K187" s="276">
        <f t="shared" si="41"/>
        <v>0</v>
      </c>
      <c r="L187" s="273">
        <f t="shared" si="41"/>
        <v>3190</v>
      </c>
      <c r="M187" s="7">
        <f t="shared" ref="M187:M253" si="42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t="shared" ref="E188:L189" si="43">SUMIF($C$607:$C$12313,$C188,E$607:E$12313)</f>
        <v>2285</v>
      </c>
      <c r="F188" s="282">
        <f t="shared" si="43"/>
        <v>2285</v>
      </c>
      <c r="G188" s="283">
        <f t="shared" si="43"/>
        <v>0</v>
      </c>
      <c r="H188" s="284">
        <f t="shared" si="43"/>
        <v>0</v>
      </c>
      <c r="I188" s="282">
        <f t="shared" si="43"/>
        <v>3190</v>
      </c>
      <c r="J188" s="283">
        <f t="shared" si="43"/>
        <v>0</v>
      </c>
      <c r="K188" s="284">
        <f t="shared" si="43"/>
        <v>0</v>
      </c>
      <c r="L188" s="281">
        <f t="shared" si="43"/>
        <v>3190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 t="str">
        <f t="shared" si="42"/>
        <v/>
      </c>
      <c r="N189" s="277"/>
    </row>
    <row r="190" spans="1:14" s="15" customFormat="1">
      <c r="A190" s="22">
        <v>35</v>
      </c>
      <c r="B190" s="272">
        <v>200</v>
      </c>
      <c r="C190" s="1771" t="s">
        <v>745</v>
      </c>
      <c r="D190" s="1772"/>
      <c r="E190" s="273">
        <f t="shared" ref="E190:L190" si="44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 t="str">
        <f t="shared" si="42"/>
        <v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t="shared" ref="E191:L195" si="4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 t="str">
        <f t="shared" si="42"/>
        <v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 t="str">
        <f t="shared" si="42"/>
        <v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 t="str">
        <f t="shared" si="42"/>
        <v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 t="str">
        <f t="shared" si="42"/>
        <v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 t="str">
        <f t="shared" si="42"/>
        <v/>
      </c>
      <c r="N195" s="277"/>
    </row>
    <row r="196" spans="1:14" s="15" customFormat="1">
      <c r="A196" s="22">
        <v>65</v>
      </c>
      <c r="B196" s="272">
        <v>500</v>
      </c>
      <c r="C196" s="1773" t="s">
        <v>194</v>
      </c>
      <c r="D196" s="1774"/>
      <c r="E196" s="273">
        <f t="shared" ref="E196:L196" si="46">SUMIF($B$607:$B$12313,$B196,E$607:E$12313)</f>
        <v>508</v>
      </c>
      <c r="F196" s="274">
        <f t="shared" si="46"/>
        <v>508</v>
      </c>
      <c r="G196" s="275">
        <f t="shared" si="46"/>
        <v>0</v>
      </c>
      <c r="H196" s="276">
        <f t="shared" si="46"/>
        <v>0</v>
      </c>
      <c r="I196" s="274">
        <f t="shared" si="46"/>
        <v>689</v>
      </c>
      <c r="J196" s="275">
        <f t="shared" si="46"/>
        <v>0</v>
      </c>
      <c r="K196" s="276">
        <f t="shared" si="46"/>
        <v>0</v>
      </c>
      <c r="L196" s="273">
        <f t="shared" si="46"/>
        <v>689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t="shared" ref="E197:L203" si="47">SUMIF($C$607:$C$12313,$C197,E$607:E$12313)</f>
        <v>262</v>
      </c>
      <c r="F197" s="282">
        <f t="shared" si="47"/>
        <v>262</v>
      </c>
      <c r="G197" s="283">
        <f t="shared" si="47"/>
        <v>0</v>
      </c>
      <c r="H197" s="284">
        <f t="shared" si="47"/>
        <v>0</v>
      </c>
      <c r="I197" s="282">
        <f t="shared" si="47"/>
        <v>364</v>
      </c>
      <c r="J197" s="283">
        <f t="shared" si="47"/>
        <v>0</v>
      </c>
      <c r="K197" s="284">
        <f t="shared" si="47"/>
        <v>0</v>
      </c>
      <c r="L197" s="281">
        <f t="shared" si="47"/>
        <v>364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72</v>
      </c>
      <c r="F198" s="296">
        <f t="shared" si="47"/>
        <v>72</v>
      </c>
      <c r="G198" s="297">
        <f t="shared" si="47"/>
        <v>0</v>
      </c>
      <c r="H198" s="298">
        <f t="shared" si="47"/>
        <v>0</v>
      </c>
      <c r="I198" s="296">
        <f t="shared" si="47"/>
        <v>70</v>
      </c>
      <c r="J198" s="297">
        <f t="shared" si="47"/>
        <v>0</v>
      </c>
      <c r="K198" s="298">
        <f t="shared" si="47"/>
        <v>0</v>
      </c>
      <c r="L198" s="295">
        <f t="shared" si="47"/>
        <v>70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 t="str">
        <f t="shared" si="42"/>
        <v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110</v>
      </c>
      <c r="F200" s="296">
        <f t="shared" si="47"/>
        <v>110</v>
      </c>
      <c r="G200" s="297">
        <f t="shared" si="47"/>
        <v>0</v>
      </c>
      <c r="H200" s="298">
        <f t="shared" si="47"/>
        <v>0</v>
      </c>
      <c r="I200" s="296">
        <f t="shared" si="47"/>
        <v>166</v>
      </c>
      <c r="J200" s="297">
        <f t="shared" si="47"/>
        <v>0</v>
      </c>
      <c r="K200" s="298">
        <f t="shared" si="47"/>
        <v>0</v>
      </c>
      <c r="L200" s="295">
        <f t="shared" si="47"/>
        <v>166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64</v>
      </c>
      <c r="F201" s="296">
        <f t="shared" si="47"/>
        <v>64</v>
      </c>
      <c r="G201" s="297">
        <f t="shared" si="47"/>
        <v>0</v>
      </c>
      <c r="H201" s="298">
        <f t="shared" si="47"/>
        <v>0</v>
      </c>
      <c r="I201" s="296">
        <f t="shared" si="47"/>
        <v>89</v>
      </c>
      <c r="J201" s="297">
        <f t="shared" si="47"/>
        <v>0</v>
      </c>
      <c r="K201" s="298">
        <f t="shared" si="47"/>
        <v>0</v>
      </c>
      <c r="L201" s="295">
        <f t="shared" si="47"/>
        <v>89</v>
      </c>
      <c r="M201" s="7">
        <f t="shared" si="42"/>
        <v>1</v>
      </c>
      <c r="N201" s="277"/>
    </row>
    <row r="202" spans="1:14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 t="str">
        <f t="shared" si="42"/>
        <v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 t="str">
        <f t="shared" si="42"/>
        <v/>
      </c>
      <c r="N203" s="277"/>
    </row>
    <row r="204" spans="1:14" s="15" customFormat="1" ht="18.75" customHeight="1">
      <c r="A204" s="22">
        <v>115</v>
      </c>
      <c r="B204" s="272">
        <v>800</v>
      </c>
      <c r="C204" s="1784" t="s">
        <v>199</v>
      </c>
      <c r="D204" s="1785"/>
      <c r="E204" s="310">
        <f t="shared" ref="E204:L205" si="48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 t="str">
        <f t="shared" si="42"/>
        <v/>
      </c>
      <c r="N204" s="277"/>
    </row>
    <row r="205" spans="1:14" s="15" customFormat="1">
      <c r="A205" s="22">
        <v>125</v>
      </c>
      <c r="B205" s="272">
        <v>1000</v>
      </c>
      <c r="C205" s="1771" t="s">
        <v>200</v>
      </c>
      <c r="D205" s="1772"/>
      <c r="E205" s="310">
        <f t="shared" si="48"/>
        <v>3094</v>
      </c>
      <c r="F205" s="274">
        <f t="shared" si="48"/>
        <v>3094</v>
      </c>
      <c r="G205" s="275">
        <f t="shared" si="48"/>
        <v>0</v>
      </c>
      <c r="H205" s="276">
        <f t="shared" si="48"/>
        <v>0</v>
      </c>
      <c r="I205" s="274">
        <f t="shared" si="48"/>
        <v>715</v>
      </c>
      <c r="J205" s="275">
        <f t="shared" si="48"/>
        <v>0</v>
      </c>
      <c r="K205" s="276">
        <f t="shared" si="48"/>
        <v>0</v>
      </c>
      <c r="L205" s="310">
        <f t="shared" si="48"/>
        <v>715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t="shared" ref="E206:L215" si="49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 t="str">
        <f t="shared" si="42"/>
        <v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 t="str">
        <f t="shared" si="42"/>
        <v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 t="str">
        <f t="shared" si="42"/>
        <v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150</v>
      </c>
      <c r="F209" s="296">
        <f t="shared" si="49"/>
        <v>150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226</v>
      </c>
      <c r="F210" s="296">
        <f t="shared" si="49"/>
        <v>226</v>
      </c>
      <c r="G210" s="297">
        <f t="shared" si="49"/>
        <v>0</v>
      </c>
      <c r="H210" s="298">
        <f t="shared" si="49"/>
        <v>0</v>
      </c>
      <c r="I210" s="296">
        <f t="shared" si="49"/>
        <v>715</v>
      </c>
      <c r="J210" s="297">
        <f t="shared" si="49"/>
        <v>0</v>
      </c>
      <c r="K210" s="298">
        <f t="shared" si="49"/>
        <v>0</v>
      </c>
      <c r="L210" s="295">
        <f t="shared" si="49"/>
        <v>715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 t="str">
        <f t="shared" si="42"/>
        <v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 t="str">
        <f t="shared" si="42"/>
        <v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 t="str">
        <f t="shared" si="42"/>
        <v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 t="str">
        <f t="shared" si="42"/>
        <v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 t="str">
        <f t="shared" si="42"/>
        <v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t="shared" ref="E216:L222" si="50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 t="str">
        <f t="shared" si="42"/>
        <v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 t="str">
        <f t="shared" si="42"/>
        <v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 t="str">
        <f t="shared" si="42"/>
        <v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 t="str">
        <f t="shared" si="42"/>
        <v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 t="str">
        <f t="shared" si="42"/>
        <v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 t="str">
        <f t="shared" si="42"/>
        <v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2718</v>
      </c>
      <c r="F222" s="288">
        <f t="shared" si="50"/>
        <v>2718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>
      <c r="A223" s="22">
        <v>220</v>
      </c>
      <c r="B223" s="272">
        <v>1900</v>
      </c>
      <c r="C223" s="1782" t="s">
        <v>272</v>
      </c>
      <c r="D223" s="1783"/>
      <c r="E223" s="310">
        <f t="shared" ref="E223:L223" si="51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 t="str">
        <f t="shared" si="42"/>
        <v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t="shared" ref="E224:L226" si="52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 t="str">
        <f t="shared" si="42"/>
        <v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 t="str">
        <f t="shared" si="42"/>
        <v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 t="str">
        <f t="shared" si="42"/>
        <v/>
      </c>
      <c r="N226" s="277"/>
    </row>
    <row r="227" spans="1:14" s="15" customFormat="1">
      <c r="A227" s="22">
        <v>220</v>
      </c>
      <c r="B227" s="272">
        <v>2100</v>
      </c>
      <c r="C227" s="1782" t="s">
        <v>720</v>
      </c>
      <c r="D227" s="1783"/>
      <c r="E227" s="310">
        <f t="shared" ref="E227:L227" si="53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 t="str">
        <f t="shared" si="42"/>
        <v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t="shared" ref="E228:L232" si="54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 t="str">
        <f t="shared" si="42"/>
        <v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 t="str">
        <f t="shared" si="42"/>
        <v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 t="str">
        <f t="shared" si="42"/>
        <v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 t="str">
        <f t="shared" si="42"/>
        <v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 t="str">
        <f t="shared" si="42"/>
        <v/>
      </c>
      <c r="N232" s="277"/>
    </row>
    <row r="233" spans="1:14" s="15" customFormat="1">
      <c r="A233" s="22">
        <v>250</v>
      </c>
      <c r="B233" s="272">
        <v>2200</v>
      </c>
      <c r="C233" s="1782" t="s">
        <v>219</v>
      </c>
      <c r="D233" s="1783"/>
      <c r="E233" s="310">
        <f t="shared" ref="E233:L233" si="55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 t="str">
        <f t="shared" si="42"/>
        <v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t="shared" ref="E234:L235" si="56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 t="str">
        <f t="shared" si="42"/>
        <v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 t="str">
        <f t="shared" si="42"/>
        <v/>
      </c>
      <c r="N235" s="277"/>
    </row>
    <row r="236" spans="1:14" s="15" customFormat="1">
      <c r="A236" s="22">
        <v>270</v>
      </c>
      <c r="B236" s="272">
        <v>2500</v>
      </c>
      <c r="C236" s="1782" t="s">
        <v>221</v>
      </c>
      <c r="D236" s="1783"/>
      <c r="E236" s="310">
        <f t="shared" ref="E236:L240" si="57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 t="str">
        <f t="shared" si="42"/>
        <v/>
      </c>
      <c r="N236" s="277"/>
    </row>
    <row r="237" spans="1:14" s="15" customFormat="1" ht="18.75" customHeight="1">
      <c r="A237" s="22">
        <v>290</v>
      </c>
      <c r="B237" s="272">
        <v>2600</v>
      </c>
      <c r="C237" s="1788" t="s">
        <v>222</v>
      </c>
      <c r="D237" s="178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 t="str">
        <f t="shared" si="42"/>
        <v/>
      </c>
      <c r="N237" s="277"/>
    </row>
    <row r="238" spans="1:14" s="15" customFormat="1" ht="18.75" customHeight="1">
      <c r="A238" s="39">
        <v>320</v>
      </c>
      <c r="B238" s="272">
        <v>2700</v>
      </c>
      <c r="C238" s="1788" t="s">
        <v>223</v>
      </c>
      <c r="D238" s="178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 t="str">
        <f t="shared" si="42"/>
        <v/>
      </c>
      <c r="N238" s="277"/>
    </row>
    <row r="239" spans="1:14" s="15" customFormat="1" ht="30" customHeight="1">
      <c r="A239" s="22">
        <v>330</v>
      </c>
      <c r="B239" s="272">
        <v>2800</v>
      </c>
      <c r="C239" s="1788" t="s">
        <v>1655</v>
      </c>
      <c r="D239" s="178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 t="str">
        <f t="shared" si="42"/>
        <v/>
      </c>
      <c r="N239" s="330"/>
    </row>
    <row r="240" spans="1:14" s="15" customFormat="1" ht="16.5" customHeight="1">
      <c r="A240" s="22">
        <v>350</v>
      </c>
      <c r="B240" s="272">
        <v>2900</v>
      </c>
      <c r="C240" s="1782" t="s">
        <v>224</v>
      </c>
      <c r="D240" s="178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 t="str">
        <f t="shared" si="42"/>
        <v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1954</v>
      </c>
      <c r="E241" s="281">
        <f t="shared" ref="E241:L248" si="5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 t="str">
        <f t="shared" si="42"/>
        <v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 t="str">
        <f t="shared" si="42"/>
        <v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 t="str">
        <f t="shared" si="42"/>
        <v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 t="str">
        <f t="shared" si="42"/>
        <v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 t="str">
        <f t="shared" si="42"/>
        <v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 t="str">
        <f t="shared" si="42"/>
        <v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 t="str">
        <f t="shared" si="42"/>
        <v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 t="str">
        <f t="shared" si="42"/>
        <v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2004</v>
      </c>
      <c r="D249" s="684"/>
      <c r="E249" s="310">
        <f t="shared" ref="E249:L249" si="5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 t="str">
        <f t="shared" si="42"/>
        <v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t="shared" ref="E250:L254" si="60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 t="str">
        <f t="shared" si="42"/>
        <v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 t="str">
        <f t="shared" si="42"/>
        <v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 t="str">
        <f t="shared" si="42"/>
        <v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 t="str">
        <f t="shared" si="42"/>
        <v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 t="str">
        <f t="shared" ref="M254:M300" si="61">(IF($E254&lt;&gt;0,$M$2,IF($L254&lt;&gt;0,$M$2,"")))</f>
        <v/>
      </c>
      <c r="N254" s="277"/>
    </row>
    <row r="255" spans="1:14" s="15" customFormat="1">
      <c r="A255" s="40">
        <v>404</v>
      </c>
      <c r="B255" s="272">
        <v>3900</v>
      </c>
      <c r="C255" s="1782" t="s">
        <v>234</v>
      </c>
      <c r="D255" s="1783"/>
      <c r="E255" s="310">
        <f t="shared" ref="E255:L258" si="62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 t="str">
        <f t="shared" si="61"/>
        <v/>
      </c>
      <c r="N255" s="277"/>
    </row>
    <row r="256" spans="1:14" s="15" customFormat="1">
      <c r="A256" s="22">
        <v>440</v>
      </c>
      <c r="B256" s="272">
        <v>4000</v>
      </c>
      <c r="C256" s="1782" t="s">
        <v>235</v>
      </c>
      <c r="D256" s="178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 t="str">
        <f t="shared" si="61"/>
        <v/>
      </c>
      <c r="N256" s="277"/>
    </row>
    <row r="257" spans="1:14" s="15" customFormat="1">
      <c r="A257" s="22">
        <v>450</v>
      </c>
      <c r="B257" s="272">
        <v>4100</v>
      </c>
      <c r="C257" s="1782" t="s">
        <v>236</v>
      </c>
      <c r="D257" s="178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 t="str">
        <f t="shared" si="61"/>
        <v/>
      </c>
      <c r="N257" s="277"/>
    </row>
    <row r="258" spans="1:14" s="15" customFormat="1">
      <c r="A258" s="22">
        <v>495</v>
      </c>
      <c r="B258" s="272">
        <v>4200</v>
      </c>
      <c r="C258" s="1782" t="s">
        <v>237</v>
      </c>
      <c r="D258" s="178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 t="str">
        <f t="shared" si="61"/>
        <v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t="shared" ref="E259:L264" si="63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 t="str">
        <f t="shared" si="61"/>
        <v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 t="str">
        <f t="shared" si="61"/>
        <v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 t="str">
        <f t="shared" si="61"/>
        <v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 t="str">
        <f t="shared" si="61"/>
        <v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 t="str">
        <f t="shared" si="61"/>
        <v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 t="str">
        <f t="shared" si="61"/>
        <v/>
      </c>
      <c r="N264" s="277"/>
    </row>
    <row r="265" spans="1:14" s="15" customFormat="1">
      <c r="A265" s="22">
        <v>635</v>
      </c>
      <c r="B265" s="272">
        <v>4300</v>
      </c>
      <c r="C265" s="1782" t="s">
        <v>1660</v>
      </c>
      <c r="D265" s="1783"/>
      <c r="E265" s="310">
        <f t="shared" ref="E265:L265" si="64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 t="str">
        <f t="shared" si="61"/>
        <v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t="shared" ref="E266:L268" si="65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 t="str">
        <f t="shared" si="61"/>
        <v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 t="str">
        <f t="shared" si="61"/>
        <v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 t="str">
        <f t="shared" si="61"/>
        <v/>
      </c>
      <c r="N268" s="277"/>
    </row>
    <row r="269" spans="1:14" s="15" customFormat="1">
      <c r="A269" s="22">
        <v>655</v>
      </c>
      <c r="B269" s="272">
        <v>4400</v>
      </c>
      <c r="C269" s="1782" t="s">
        <v>1657</v>
      </c>
      <c r="D269" s="1783"/>
      <c r="E269" s="310">
        <f t="shared" ref="E269:L272" si="66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 t="str">
        <f t="shared" si="61"/>
        <v/>
      </c>
      <c r="N269" s="277"/>
    </row>
    <row r="270" spans="1:14" s="15" customFormat="1">
      <c r="A270" s="22">
        <v>665</v>
      </c>
      <c r="B270" s="272">
        <v>4500</v>
      </c>
      <c r="C270" s="1782" t="s">
        <v>1658</v>
      </c>
      <c r="D270" s="178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 t="str">
        <f t="shared" si="61"/>
        <v/>
      </c>
      <c r="N270" s="277"/>
    </row>
    <row r="271" spans="1:14" s="15" customFormat="1" ht="18.75" customHeight="1">
      <c r="A271" s="22">
        <v>675</v>
      </c>
      <c r="B271" s="272">
        <v>4600</v>
      </c>
      <c r="C271" s="1788" t="s">
        <v>247</v>
      </c>
      <c r="D271" s="178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 t="str">
        <f t="shared" si="61"/>
        <v/>
      </c>
      <c r="N271" s="330"/>
    </row>
    <row r="272" spans="1:14" s="15" customFormat="1">
      <c r="A272" s="22">
        <v>685</v>
      </c>
      <c r="B272" s="272">
        <v>4900</v>
      </c>
      <c r="C272" s="1782" t="s">
        <v>273</v>
      </c>
      <c r="D272" s="178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 t="str">
        <f t="shared" si="61"/>
        <v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t="shared" ref="E273:L274" si="67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 t="str">
        <f t="shared" si="61"/>
        <v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 t="str">
        <f t="shared" si="61"/>
        <v/>
      </c>
      <c r="N274" s="277"/>
    </row>
    <row r="275" spans="1:14" s="41" customFormat="1">
      <c r="A275" s="22">
        <v>700</v>
      </c>
      <c r="B275" s="365">
        <v>5100</v>
      </c>
      <c r="C275" s="1786" t="s">
        <v>248</v>
      </c>
      <c r="D275" s="1787"/>
      <c r="E275" s="310">
        <f t="shared" ref="E275:L276" si="68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 t="str">
        <f t="shared" si="61"/>
        <v/>
      </c>
      <c r="N275" s="277"/>
    </row>
    <row r="276" spans="1:14" s="41" customFormat="1">
      <c r="A276" s="22">
        <v>710</v>
      </c>
      <c r="B276" s="365">
        <v>5200</v>
      </c>
      <c r="C276" s="1786" t="s">
        <v>249</v>
      </c>
      <c r="D276" s="178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 t="str">
        <f t="shared" si="61"/>
        <v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t="shared" ref="E277:L283" si="69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 t="str">
        <f t="shared" si="61"/>
        <v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 t="str">
        <f t="shared" si="61"/>
        <v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 t="str">
        <f t="shared" si="61"/>
        <v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 t="str">
        <f t="shared" si="61"/>
        <v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 t="str">
        <f t="shared" si="61"/>
        <v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 t="str">
        <f t="shared" si="61"/>
        <v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 t="str">
        <f t="shared" si="61"/>
        <v/>
      </c>
      <c r="N283" s="277"/>
    </row>
    <row r="284" spans="1:14" s="41" customFormat="1">
      <c r="A284" s="22">
        <v>750</v>
      </c>
      <c r="B284" s="365">
        <v>5300</v>
      </c>
      <c r="C284" s="1786" t="s">
        <v>623</v>
      </c>
      <c r="D284" s="1787"/>
      <c r="E284" s="310">
        <f t="shared" ref="E284:L284" si="70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 t="str">
        <f t="shared" si="61"/>
        <v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t="shared" ref="E285:L286" si="71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 t="str">
        <f t="shared" si="61"/>
        <v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 t="str">
        <f t="shared" si="61"/>
        <v/>
      </c>
      <c r="N286" s="277"/>
    </row>
    <row r="287" spans="1:14" s="41" customFormat="1">
      <c r="A287" s="22">
        <v>765</v>
      </c>
      <c r="B287" s="365">
        <v>5400</v>
      </c>
      <c r="C287" s="1786" t="s">
        <v>683</v>
      </c>
      <c r="D287" s="1787"/>
      <c r="E287" s="310">
        <f t="shared" ref="E287:L288" si="72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 t="str">
        <f t="shared" si="61"/>
        <v/>
      </c>
      <c r="N287" s="277"/>
    </row>
    <row r="288" spans="1:14" s="15" customFormat="1">
      <c r="A288" s="22">
        <v>775</v>
      </c>
      <c r="B288" s="272">
        <v>5500</v>
      </c>
      <c r="C288" s="1782" t="s">
        <v>684</v>
      </c>
      <c r="D288" s="178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 t="str">
        <f t="shared" si="61"/>
        <v/>
      </c>
      <c r="N288" s="277"/>
    </row>
    <row r="289" spans="1:56" ht="18.75" customHeight="1">
      <c r="A289" s="23">
        <v>780</v>
      </c>
      <c r="B289" s="362"/>
      <c r="C289" s="279">
        <v>5501</v>
      </c>
      <c r="D289" s="311" t="s">
        <v>685</v>
      </c>
      <c r="E289" s="281">
        <f t="shared" ref="E289:L292" si="73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 t="str">
        <f t="shared" si="61"/>
        <v/>
      </c>
      <c r="N289" s="277"/>
    </row>
    <row r="290" spans="1:56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 t="str">
        <f t="shared" si="61"/>
        <v/>
      </c>
      <c r="N290" s="277"/>
    </row>
    <row r="291" spans="1:56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 t="str">
        <f t="shared" si="61"/>
        <v/>
      </c>
      <c r="N291" s="277"/>
    </row>
    <row r="292" spans="1:56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 t="str">
        <f t="shared" si="61"/>
        <v/>
      </c>
      <c r="N292" s="277"/>
    </row>
    <row r="293" spans="1:56" s="41" customFormat="1" ht="18.75" customHeight="1">
      <c r="A293" s="22">
        <v>805</v>
      </c>
      <c r="B293" s="365">
        <v>5700</v>
      </c>
      <c r="C293" s="1790" t="s">
        <v>912</v>
      </c>
      <c r="D293" s="1791"/>
      <c r="E293" s="310">
        <f t="shared" ref="E293:L293" si="74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 t="str">
        <f t="shared" si="61"/>
        <v/>
      </c>
      <c r="N293" s="277"/>
    </row>
    <row r="294" spans="1:56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t="shared" ref="E294:L296" si="75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 t="str">
        <f t="shared" si="61"/>
        <v/>
      </c>
      <c r="N294" s="277"/>
    </row>
    <row r="295" spans="1:56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 t="str">
        <f t="shared" si="61"/>
        <v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 t="str">
        <f t="shared" si="61"/>
        <v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56" s="15" customFormat="1">
      <c r="A297" s="22">
        <v>820</v>
      </c>
      <c r="B297" s="381">
        <v>98</v>
      </c>
      <c r="C297" s="1792" t="s">
        <v>692</v>
      </c>
      <c r="D297" s="1793"/>
      <c r="E297" s="382">
        <f t="shared" ref="E297:L297" si="76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 t="str">
        <f t="shared" si="61"/>
        <v/>
      </c>
      <c r="N297" s="277"/>
    </row>
    <row r="298" spans="1:56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 t="str">
        <f t="shared" si="61"/>
        <v/>
      </c>
      <c r="N298" s="277"/>
    </row>
    <row r="299" spans="1:56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 t="str">
        <f t="shared" si="61"/>
        <v/>
      </c>
      <c r="N299" s="330"/>
    </row>
    <row r="300" spans="1:56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 t="str">
        <f t="shared" si="61"/>
        <v/>
      </c>
      <c r="N300" s="330"/>
    </row>
    <row r="301" spans="1:56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t="shared" ref="E301:L301" si="77">SUMIF($C$607:$C$12313,$C301,E$607:E$12313)</f>
        <v>5887</v>
      </c>
      <c r="F301" s="396">
        <f t="shared" si="77"/>
        <v>5887</v>
      </c>
      <c r="G301" s="397">
        <f t="shared" si="77"/>
        <v>0</v>
      </c>
      <c r="H301" s="398">
        <f t="shared" si="77"/>
        <v>0</v>
      </c>
      <c r="I301" s="396">
        <f t="shared" si="77"/>
        <v>4594</v>
      </c>
      <c r="J301" s="397">
        <f t="shared" si="77"/>
        <v>0</v>
      </c>
      <c r="K301" s="398">
        <f t="shared" si="77"/>
        <v>0</v>
      </c>
      <c r="L301" s="395">
        <f t="shared" si="77"/>
        <v>4594</v>
      </c>
      <c r="M301" s="7">
        <v>1</v>
      </c>
      <c r="N301" s="257"/>
    </row>
    <row r="302" spans="1:56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56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56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4" ht="0.9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4" ht="0.95" customHeight="1">
      <c r="A306" s="23"/>
      <c r="B306" s="179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4" ht="0.9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4" ht="0.95" customHeight="1">
      <c r="A308" s="23"/>
      <c r="B308" s="1796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4" ht="0.9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4" ht="0.9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4" ht="0.95" customHeight="1">
      <c r="A311" s="23"/>
      <c r="B311" s="1796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4" ht="0.9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4" ht="0.9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4" ht="0.9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4" ht="0.9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9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9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9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9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9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9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9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9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9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9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9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9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9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9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9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9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9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9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9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9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9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9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9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9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9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9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9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9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4" ht="0.95" customHeight="1">
      <c r="A344" s="36"/>
      <c r="B344" s="1797"/>
      <c r="C344" s="1797"/>
      <c r="D344" s="179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4" ht="0.9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4" ht="0.9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КСФ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7" t="str">
        <f>$B$9</f>
        <v>СУ “Г. С. Раковски”</v>
      </c>
      <c r="C350" s="1778"/>
      <c r="D350" s="1779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8" t="str">
        <f>$B$12</f>
        <v>Велико Търново</v>
      </c>
      <c r="C353" s="1769"/>
      <c r="D353" s="1770"/>
      <c r="E353" s="410" t="s">
        <v>888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758" t="s">
        <v>2062</v>
      </c>
      <c r="F357" s="1759"/>
      <c r="G357" s="1759"/>
      <c r="H357" s="1760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t="shared" ref="E358:L359" si="78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276</v>
      </c>
      <c r="D361" s="1801"/>
      <c r="E361" s="1378">
        <f t="shared" ref="E361:L361" si="79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 t="str">
        <f t="shared" ref="M361:M424" si="80">(IF($E361&lt;&gt;0,$M$2,IF($L361&lt;&gt;0,$M$2,"")))</f>
        <v/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t="shared" ref="E362:E418" si="81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 t="str">
        <f t="shared" si="80"/>
        <v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t="shared" ref="L363:L374" si="82">I363+J363+K363</f>
        <v>0</v>
      </c>
      <c r="M363" s="7" t="str">
        <f t="shared" si="80"/>
        <v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 t="str">
        <f t="shared" si="80"/>
        <v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 t="str">
        <f t="shared" si="80"/>
        <v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 t="str">
        <f t="shared" si="80"/>
        <v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 t="str">
        <f t="shared" si="80"/>
        <v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 t="str">
        <f t="shared" si="80"/>
        <v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 t="str">
        <f t="shared" si="80"/>
        <v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 t="str">
        <f t="shared" si="80"/>
        <v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 t="str">
        <f t="shared" si="80"/>
        <v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 t="str">
        <f t="shared" si="80"/>
        <v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 t="str">
        <f t="shared" si="80"/>
        <v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 t="str">
        <f t="shared" si="80"/>
        <v/>
      </c>
      <c r="N374" s="408"/>
    </row>
    <row r="375" spans="1:14" s="15" customFormat="1" ht="18.75" customHeight="1">
      <c r="A375" s="39">
        <v>70</v>
      </c>
      <c r="B375" s="458">
        <v>3100</v>
      </c>
      <c r="C375" s="1798" t="s">
        <v>287</v>
      </c>
      <c r="D375" s="1799"/>
      <c r="E375" s="1378">
        <f t="shared" ref="E375:L375" si="83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 t="str">
        <f t="shared" si="80"/>
        <v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t="shared" ref="L376:L382" si="84">I376+J376+K376</f>
        <v>0</v>
      </c>
      <c r="M376" s="7" t="str">
        <f t="shared" si="80"/>
        <v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 t="str">
        <f t="shared" si="80"/>
        <v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 t="str">
        <f t="shared" si="80"/>
        <v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 t="str">
        <f t="shared" si="80"/>
        <v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 t="str">
        <f t="shared" si="80"/>
        <v/>
      </c>
      <c r="N380" s="408"/>
    </row>
    <row r="381" spans="1:14" ht="30.75" customHeight="1">
      <c r="A381" s="23"/>
      <c r="B381" s="465"/>
      <c r="C381" s="447">
        <v>3128</v>
      </c>
      <c r="D381" s="467" t="s">
        <v>2009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 t="str">
        <f t="shared" si="80"/>
        <v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1938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 t="str">
        <f t="shared" si="80"/>
        <v/>
      </c>
      <c r="N382" s="408"/>
    </row>
    <row r="383" spans="1:14" s="15" customFormat="1" ht="18.75" customHeight="1">
      <c r="A383" s="22">
        <v>115</v>
      </c>
      <c r="B383" s="458">
        <v>3200</v>
      </c>
      <c r="C383" s="1798" t="s">
        <v>309</v>
      </c>
      <c r="D383" s="1799"/>
      <c r="E383" s="1378">
        <f t="shared" ref="E383:L383" si="85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 t="str">
        <f t="shared" si="80"/>
        <v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 t="str">
        <f t="shared" si="80"/>
        <v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 t="str">
        <f t="shared" si="80"/>
        <v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 t="str">
        <f t="shared" si="80"/>
        <v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 t="str">
        <f t="shared" si="80"/>
        <v/>
      </c>
      <c r="N387" s="408"/>
    </row>
    <row r="388" spans="1:14" s="15" customFormat="1" ht="18.75" customHeight="1">
      <c r="A388" s="39">
        <v>145</v>
      </c>
      <c r="B388" s="458">
        <v>6000</v>
      </c>
      <c r="C388" s="1798" t="s">
        <v>253</v>
      </c>
      <c r="D388" s="1799"/>
      <c r="E388" s="1378">
        <f t="shared" ref="E388:L388" si="86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 t="str">
        <f t="shared" si="80"/>
        <v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 t="str">
        <f t="shared" si="80"/>
        <v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 t="str">
        <f t="shared" si="80"/>
        <v/>
      </c>
      <c r="N390" s="408"/>
    </row>
    <row r="391" spans="1:14" s="15" customFormat="1" ht="18.75" customHeight="1">
      <c r="A391" s="39">
        <v>160</v>
      </c>
      <c r="B391" s="458">
        <v>6100</v>
      </c>
      <c r="C391" s="1798" t="s">
        <v>254</v>
      </c>
      <c r="D391" s="1799"/>
      <c r="E391" s="1378">
        <f t="shared" ref="E391:L391" si="87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 t="str">
        <f t="shared" si="80"/>
        <v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 t="str">
        <f t="shared" si="80"/>
        <v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 t="str">
        <f t="shared" si="80"/>
        <v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 t="str">
        <f t="shared" si="80"/>
        <v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 t="str">
        <f t="shared" si="80"/>
        <v/>
      </c>
      <c r="N395" s="408"/>
    </row>
    <row r="396" spans="1:14" s="15" customFormat="1" ht="18.75" customHeight="1">
      <c r="A396" s="22">
        <v>185</v>
      </c>
      <c r="B396" s="458">
        <v>6200</v>
      </c>
      <c r="C396" s="1798" t="s">
        <v>256</v>
      </c>
      <c r="D396" s="1799"/>
      <c r="E396" s="1378">
        <f t="shared" ref="E396:L396" si="88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 t="str">
        <f t="shared" si="80"/>
        <v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1939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 t="str">
        <f t="shared" si="80"/>
        <v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 t="str">
        <f t="shared" si="80"/>
        <v/>
      </c>
      <c r="N398" s="408"/>
    </row>
    <row r="399" spans="1:14" s="15" customFormat="1" ht="18.75" customHeight="1">
      <c r="A399" s="22">
        <v>200</v>
      </c>
      <c r="B399" s="458">
        <v>6300</v>
      </c>
      <c r="C399" s="1798" t="s">
        <v>257</v>
      </c>
      <c r="D399" s="1799"/>
      <c r="E399" s="1378">
        <f t="shared" ref="E399:L399" si="89">SUM(E400:E401)</f>
        <v>6300</v>
      </c>
      <c r="F399" s="459">
        <f t="shared" si="89"/>
        <v>6300</v>
      </c>
      <c r="G399" s="473">
        <f t="shared" si="89"/>
        <v>0</v>
      </c>
      <c r="H399" s="445">
        <f>SUM(H400:H401)</f>
        <v>0</v>
      </c>
      <c r="I399" s="459">
        <f t="shared" si="89"/>
        <v>5088</v>
      </c>
      <c r="J399" s="444">
        <f t="shared" si="89"/>
        <v>0</v>
      </c>
      <c r="K399" s="445">
        <f>SUM(K400:K401)</f>
        <v>0</v>
      </c>
      <c r="L399" s="1378">
        <f t="shared" si="89"/>
        <v>5088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1939</v>
      </c>
      <c r="E400" s="1379">
        <f t="shared" si="81"/>
        <v>6300</v>
      </c>
      <c r="F400" s="158">
        <v>6300</v>
      </c>
      <c r="G400" s="159"/>
      <c r="H400" s="154">
        <v>0</v>
      </c>
      <c r="I400" s="158">
        <v>5088</v>
      </c>
      <c r="J400" s="159"/>
      <c r="K400" s="154">
        <v>0</v>
      </c>
      <c r="L400" s="1379">
        <f>I400+J400+K400</f>
        <v>5088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 t="str">
        <f t="shared" si="80"/>
        <v/>
      </c>
      <c r="N401" s="408"/>
    </row>
    <row r="402" spans="1:14" s="46" customFormat="1" ht="18.75" customHeight="1">
      <c r="A402" s="26">
        <v>210</v>
      </c>
      <c r="B402" s="458">
        <v>6400</v>
      </c>
      <c r="C402" s="1798" t="s">
        <v>919</v>
      </c>
      <c r="D402" s="1799"/>
      <c r="E402" s="1378">
        <f t="shared" ref="E402:L402" si="90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 t="str">
        <f t="shared" si="80"/>
        <v/>
      </c>
      <c r="N402" s="408"/>
    </row>
    <row r="403" spans="1:14" s="35" customFormat="1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 t="str">
        <f t="shared" si="80"/>
        <v/>
      </c>
      <c r="N403" s="408"/>
    </row>
    <row r="404" spans="1:14" s="35" customFormat="1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 t="str">
        <f t="shared" si="80"/>
        <v/>
      </c>
      <c r="N404" s="408"/>
    </row>
    <row r="405" spans="1:14" s="46" customFormat="1" ht="18.75" customHeight="1">
      <c r="A405" s="47">
        <v>213</v>
      </c>
      <c r="B405" s="458">
        <v>6500</v>
      </c>
      <c r="C405" s="1798" t="s">
        <v>678</v>
      </c>
      <c r="D405" s="1799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 t="str">
        <f t="shared" si="80"/>
        <v/>
      </c>
      <c r="N405" s="408"/>
    </row>
    <row r="406" spans="1:14" s="15" customFormat="1" ht="18.75" customHeight="1">
      <c r="A406" s="22">
        <v>215</v>
      </c>
      <c r="B406" s="458">
        <v>6600</v>
      </c>
      <c r="C406" s="1798" t="s">
        <v>679</v>
      </c>
      <c r="D406" s="1799"/>
      <c r="E406" s="1378">
        <f t="shared" ref="E406:L406" si="91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 t="str">
        <f t="shared" si="80"/>
        <v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 t="str">
        <f t="shared" si="80"/>
        <v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 t="str">
        <f t="shared" si="80"/>
        <v/>
      </c>
      <c r="N408" s="408"/>
    </row>
    <row r="409" spans="1:14" s="15" customFormat="1" ht="18.75" customHeight="1">
      <c r="A409" s="22">
        <v>215</v>
      </c>
      <c r="B409" s="458">
        <v>6700</v>
      </c>
      <c r="C409" s="1798" t="s">
        <v>697</v>
      </c>
      <c r="D409" s="1799"/>
      <c r="E409" s="1378">
        <f t="shared" ref="E409:L409" si="92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 t="str">
        <f t="shared" si="80"/>
        <v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 t="str">
        <f t="shared" si="80"/>
        <v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 t="str">
        <f t="shared" si="80"/>
        <v/>
      </c>
      <c r="N411" s="408"/>
    </row>
    <row r="412" spans="1:14" s="15" customFormat="1" ht="18.75" customHeight="1">
      <c r="A412" s="22">
        <v>230</v>
      </c>
      <c r="B412" s="458">
        <v>6900</v>
      </c>
      <c r="C412" s="1798" t="s">
        <v>260</v>
      </c>
      <c r="D412" s="1799"/>
      <c r="E412" s="1378">
        <f t="shared" ref="E412:L412" si="93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 t="str">
        <f t="shared" si="80"/>
        <v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t="shared" ref="L413:L418" si="94">I413+J413+K413</f>
        <v>0</v>
      </c>
      <c r="M413" s="7" t="str">
        <f t="shared" si="80"/>
        <v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 t="str">
        <f t="shared" si="80"/>
        <v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 t="str">
        <f t="shared" si="80"/>
        <v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 t="str">
        <f t="shared" si="80"/>
        <v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 t="str">
        <f t="shared" si="80"/>
        <v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 t="str">
        <f t="shared" si="80"/>
        <v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t="shared" ref="E419:L419" si="95">SUM(E361,E375,E383,E388,E391,E396,E399,E402,E405,E406,E409,E412)</f>
        <v>6300</v>
      </c>
      <c r="F419" s="495">
        <f t="shared" si="95"/>
        <v>6300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5088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5088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 t="str">
        <f t="shared" si="80"/>
        <v/>
      </c>
      <c r="N420" s="405"/>
    </row>
    <row r="421" spans="1:14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 t="str">
        <f t="shared" si="80"/>
        <v/>
      </c>
      <c r="N421" s="405"/>
    </row>
    <row r="422" spans="1:14" s="15" customFormat="1" ht="18" customHeight="1">
      <c r="A422" s="39">
        <v>265</v>
      </c>
      <c r="B422" s="458">
        <v>7400</v>
      </c>
      <c r="C422" s="1798" t="s">
        <v>765</v>
      </c>
      <c r="D422" s="1799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 t="str">
        <f t="shared" si="80"/>
        <v/>
      </c>
      <c r="N422" s="405"/>
    </row>
    <row r="423" spans="1:14" s="15" customFormat="1" ht="18" customHeight="1">
      <c r="A423" s="39">
        <v>275</v>
      </c>
      <c r="B423" s="458">
        <v>7500</v>
      </c>
      <c r="C423" s="1798" t="s">
        <v>702</v>
      </c>
      <c r="D423" s="1799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 t="str">
        <f t="shared" si="80"/>
        <v/>
      </c>
      <c r="N423" s="405"/>
    </row>
    <row r="424" spans="1:14" s="15" customFormat="1" ht="18" customHeight="1">
      <c r="A424" s="22">
        <v>285</v>
      </c>
      <c r="B424" s="458">
        <v>7600</v>
      </c>
      <c r="C424" s="1798" t="s">
        <v>261</v>
      </c>
      <c r="D424" s="1799"/>
      <c r="E424" s="1378">
        <f>F424+G424+H424</f>
        <v>-413</v>
      </c>
      <c r="F424" s="483">
        <v>-413</v>
      </c>
      <c r="G424" s="484"/>
      <c r="H424" s="1475">
        <v>0</v>
      </c>
      <c r="I424" s="483">
        <v>-413</v>
      </c>
      <c r="J424" s="484"/>
      <c r="K424" s="1475">
        <v>0</v>
      </c>
      <c r="L424" s="1378">
        <f>I424+J424+K424</f>
        <v>-413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8" t="s">
        <v>681</v>
      </c>
      <c r="D425" s="1799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 t="str">
        <f>(IF($E425&lt;&gt;0,$M$2,IF($L425&lt;&gt;0,$M$2,"")))</f>
        <v/>
      </c>
      <c r="N425" s="405"/>
    </row>
    <row r="426" spans="1:14" s="15" customFormat="1" ht="18.75" customHeight="1">
      <c r="A426" s="22">
        <v>215</v>
      </c>
      <c r="B426" s="458">
        <v>7800</v>
      </c>
      <c r="C426" s="1798" t="s">
        <v>923</v>
      </c>
      <c r="D426" s="1799"/>
      <c r="E426" s="1378">
        <f t="shared" ref="E426:L426" si="9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 t="str">
        <f>(IF($E426&lt;&gt;0,$M$2,IF($L426&lt;&gt;0,$M$2,"")))</f>
        <v/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 t="str">
        <f>(IF($E427&lt;&gt;0,$M$2,IF($L427&lt;&gt;0,$M$2,"")))</f>
        <v/>
      </c>
      <c r="N427" s="405"/>
    </row>
    <row r="428" spans="1:14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 t="str">
        <f>(IF($E428&lt;&gt;0,$M$2,IF($L428&lt;&gt;0,$M$2,"")))</f>
        <v/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t="shared" ref="E429:L429" si="97">SUM(E422,E423,E424,E425,E426)</f>
        <v>-413</v>
      </c>
      <c r="F429" s="513">
        <f t="shared" si="97"/>
        <v>-413</v>
      </c>
      <c r="G429" s="514">
        <f t="shared" si="97"/>
        <v>0</v>
      </c>
      <c r="H429" s="515">
        <f>SUM(H422,H423,H424,H425,H426)</f>
        <v>0</v>
      </c>
      <c r="I429" s="513">
        <f t="shared" si="97"/>
        <v>-413</v>
      </c>
      <c r="J429" s="514">
        <f t="shared" si="97"/>
        <v>0</v>
      </c>
      <c r="K429" s="515">
        <f t="shared" si="97"/>
        <v>0</v>
      </c>
      <c r="L429" s="512">
        <f t="shared" si="97"/>
        <v>-413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5" t="str">
        <f>$B$7</f>
        <v>ОТЧЕТНИ ДАННИ ПО ЕБК ЗА СМЕТКИТЕ ЗА СРЕДСТВАТА ОТ ЕВРОПЕЙСКИЯ СЪЮЗ - КСФ</v>
      </c>
      <c r="C433" s="1806"/>
      <c r="D433" s="180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7" t="str">
        <f>$B$9</f>
        <v>СУ “Г. С. Раковски”</v>
      </c>
      <c r="C435" s="1778"/>
      <c r="D435" s="1779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68" t="str">
        <f>$B$12</f>
        <v>Велико Търново</v>
      </c>
      <c r="C438" s="1769"/>
      <c r="D438" s="1770"/>
      <c r="E438" s="410" t="s">
        <v>888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9.5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6" t="s">
        <v>2064</v>
      </c>
      <c r="F442" s="1747"/>
      <c r="G442" s="1747"/>
      <c r="H442" s="1748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t="shared" ref="E443:L444" si="98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t="shared" ref="E445:L445" si="99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81</v>
      </c>
      <c r="J445" s="547">
        <f t="shared" si="99"/>
        <v>0</v>
      </c>
      <c r="K445" s="548">
        <f t="shared" si="99"/>
        <v>0</v>
      </c>
      <c r="L445" s="549">
        <f t="shared" si="99"/>
        <v>81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t="shared" ref="E446:K447" si="100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-81</v>
      </c>
      <c r="J446" s="554">
        <f t="shared" si="100"/>
        <v>0</v>
      </c>
      <c r="K446" s="555">
        <f t="shared" si="100"/>
        <v>0</v>
      </c>
      <c r="L446" s="556">
        <f>+L597</f>
        <v>-81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7" t="str">
        <f>$B$7</f>
        <v>ОТЧЕТНИ ДАННИ ПО ЕБК ЗА СМЕТКИТЕ ЗА СРЕДСТВАТА ОТ ЕВРОПЕЙСКИЯ СЪЮЗ - КСФ</v>
      </c>
      <c r="C449" s="1808"/>
      <c r="D449" s="180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7" t="str">
        <f>$B$9</f>
        <v>СУ “Г. С. Раковски”</v>
      </c>
      <c r="C451" s="1778"/>
      <c r="D451" s="1779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68" t="str">
        <f>$B$12</f>
        <v>Велико Търново</v>
      </c>
      <c r="C454" s="1769"/>
      <c r="D454" s="1770"/>
      <c r="E454" s="410" t="s">
        <v>888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9.5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749" t="s">
        <v>2066</v>
      </c>
      <c r="F458" s="1750"/>
      <c r="G458" s="1750"/>
      <c r="H458" s="1751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t="shared" ref="E459:L460" si="101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3" t="s">
        <v>766</v>
      </c>
      <c r="D461" s="1804"/>
      <c r="E461" s="578">
        <f t="shared" ref="E461:L461" si="102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 t="str">
        <f t="shared" ref="M461:M524" si="103">(IF($E461&lt;&gt;0,$M$2,IF($L461&lt;&gt;0,$M$2,"")))</f>
        <v/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 t="str">
        <f t="shared" si="103"/>
        <v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 t="str">
        <f t="shared" si="103"/>
        <v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 t="str">
        <f t="shared" si="103"/>
        <v/>
      </c>
      <c r="N464" s="518"/>
    </row>
    <row r="465" spans="1:232" s="15" customFormat="1">
      <c r="A465" s="22">
        <v>30</v>
      </c>
      <c r="B465" s="577">
        <v>7100</v>
      </c>
      <c r="C465" s="1822" t="s">
        <v>769</v>
      </c>
      <c r="D465" s="1822"/>
      <c r="E465" s="578">
        <f t="shared" ref="E465:L465" si="104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 t="str">
        <f t="shared" si="103"/>
        <v/>
      </c>
      <c r="N465" s="518"/>
    </row>
    <row r="466" spans="1:232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 t="str">
        <f t="shared" si="103"/>
        <v/>
      </c>
      <c r="N466" s="518"/>
    </row>
    <row r="467" spans="1:232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 t="str">
        <f t="shared" si="103"/>
        <v/>
      </c>
      <c r="N467" s="518"/>
    </row>
    <row r="468" spans="1:232" s="15" customFormat="1">
      <c r="A468" s="22">
        <v>45</v>
      </c>
      <c r="B468" s="577">
        <v>7200</v>
      </c>
      <c r="C468" s="1822" t="s">
        <v>1956</v>
      </c>
      <c r="D468" s="1822"/>
      <c r="E468" s="578">
        <f t="shared" ref="E468:L468" si="105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 t="str">
        <f t="shared" si="103"/>
        <v/>
      </c>
      <c r="N468" s="518"/>
    </row>
    <row r="469" spans="1:232" ht="18.75" customHeight="1">
      <c r="A469" s="23">
        <v>50</v>
      </c>
      <c r="B469" s="582"/>
      <c r="C469" s="589">
        <v>7201</v>
      </c>
      <c r="D469" s="590" t="s">
        <v>1957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 t="str">
        <f t="shared" si="103"/>
        <v/>
      </c>
      <c r="N469" s="518"/>
    </row>
    <row r="470" spans="1:232" ht="18.75" customHeight="1">
      <c r="A470" s="23">
        <v>55</v>
      </c>
      <c r="B470" s="582"/>
      <c r="C470" s="162">
        <v>7202</v>
      </c>
      <c r="D470" s="592" t="s">
        <v>1958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 t="str">
        <f t="shared" si="103"/>
        <v/>
      </c>
      <c r="N470" s="518"/>
    </row>
    <row r="471" spans="1:232" s="15" customFormat="1" ht="18.75" customHeight="1">
      <c r="A471" s="22">
        <v>60</v>
      </c>
      <c r="B471" s="577">
        <v>7300</v>
      </c>
      <c r="C471" s="1803" t="s">
        <v>772</v>
      </c>
      <c r="D471" s="1804"/>
      <c r="E471" s="578">
        <f t="shared" ref="E471:L471" si="106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 t="str">
        <f t="shared" si="103"/>
        <v/>
      </c>
      <c r="N471" s="518"/>
    </row>
    <row r="472" spans="1:232" ht="18.75" customHeight="1">
      <c r="A472" s="23">
        <v>65</v>
      </c>
      <c r="B472" s="149"/>
      <c r="C472" s="589">
        <v>7320</v>
      </c>
      <c r="D472" s="594" t="s">
        <v>773</v>
      </c>
      <c r="E472" s="1394">
        <f t="shared" ref="E472:E477" si="10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t="shared" ref="L472:L477" si="108">I472+J472+K472</f>
        <v>0</v>
      </c>
      <c r="M472" s="7" t="str">
        <f t="shared" si="103"/>
        <v/>
      </c>
      <c r="N472" s="518"/>
    </row>
    <row r="473" spans="1:232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 t="str">
        <f t="shared" si="103"/>
        <v/>
      </c>
      <c r="N473" s="518"/>
    </row>
    <row r="474" spans="1:232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 t="str">
        <f t="shared" si="103"/>
        <v/>
      </c>
      <c r="N474" s="518"/>
    </row>
    <row r="475" spans="1:232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 t="str">
        <f t="shared" si="103"/>
        <v/>
      </c>
      <c r="N475" s="518"/>
    </row>
    <row r="476" spans="1:232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 t="str">
        <f t="shared" si="103"/>
        <v/>
      </c>
      <c r="N476" s="518"/>
    </row>
    <row r="477" spans="1:232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 t="str">
        <f t="shared" si="103"/>
        <v/>
      </c>
      <c r="N477" s="518"/>
    </row>
    <row r="478" spans="1:232" s="46" customFormat="1" ht="18.75" customHeight="1">
      <c r="A478" s="26">
        <v>110</v>
      </c>
      <c r="B478" s="577">
        <v>7900</v>
      </c>
      <c r="C478" s="1823" t="s">
        <v>779</v>
      </c>
      <c r="D478" s="1824"/>
      <c r="E478" s="605">
        <f t="shared" ref="E478:L478" si="109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 t="str">
        <f t="shared" si="103"/>
        <v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 t="str">
        <f t="shared" si="103"/>
        <v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 t="str">
        <f t="shared" si="103"/>
        <v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1" t="s">
        <v>927</v>
      </c>
      <c r="D481" s="1811"/>
      <c r="E481" s="578">
        <f t="shared" ref="E481:L481" si="110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 t="str">
        <f t="shared" si="103"/>
        <v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t="shared" ref="E482:E496" si="111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t="shared" ref="L482:L496" si="112">I482+J482+K482</f>
        <v>0</v>
      </c>
      <c r="M482" s="7" t="str">
        <f t="shared" si="103"/>
        <v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 t="str">
        <f t="shared" si="103"/>
        <v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 t="str">
        <f t="shared" si="103"/>
        <v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 t="str">
        <f t="shared" si="103"/>
        <v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 t="str">
        <f t="shared" si="103"/>
        <v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 t="str">
        <f t="shared" si="103"/>
        <v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 t="str">
        <f t="shared" si="103"/>
        <v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 t="str">
        <f t="shared" si="103"/>
        <v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 t="str">
        <f t="shared" si="103"/>
        <v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 t="str">
        <f t="shared" si="103"/>
        <v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 t="str">
        <f t="shared" si="103"/>
        <v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 t="str">
        <f t="shared" si="103"/>
        <v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 t="str">
        <f t="shared" si="103"/>
        <v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 t="str">
        <f t="shared" si="103"/>
        <v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 t="str">
        <f t="shared" si="103"/>
        <v/>
      </c>
      <c r="N496" s="518"/>
    </row>
    <row r="497" spans="1:14" s="15" customFormat="1" ht="18.75" customHeight="1">
      <c r="A497" s="22">
        <v>220</v>
      </c>
      <c r="B497" s="577">
        <v>8100</v>
      </c>
      <c r="C497" s="1814" t="s">
        <v>932</v>
      </c>
      <c r="D497" s="1815"/>
      <c r="E497" s="578">
        <f t="shared" ref="E497:L497" si="113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 t="str">
        <f t="shared" si="103"/>
        <v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 t="str">
        <f t="shared" si="103"/>
        <v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 t="str">
        <f t="shared" si="103"/>
        <v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 t="str">
        <f t="shared" si="103"/>
        <v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 t="str">
        <f t="shared" si="103"/>
        <v/>
      </c>
      <c r="N501" s="518"/>
    </row>
    <row r="502" spans="1:14" s="15" customFormat="1" ht="18.75" customHeight="1">
      <c r="A502" s="22">
        <v>245</v>
      </c>
      <c r="B502" s="577">
        <v>8200</v>
      </c>
      <c r="C502" s="1814" t="s">
        <v>24</v>
      </c>
      <c r="D502" s="181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 t="str">
        <f t="shared" si="103"/>
        <v/>
      </c>
      <c r="N502" s="518"/>
    </row>
    <row r="503" spans="1:14" s="15" customFormat="1" ht="18.75" customHeight="1">
      <c r="A503" s="22">
        <v>255</v>
      </c>
      <c r="B503" s="577">
        <v>8300</v>
      </c>
      <c r="C503" s="1816" t="s">
        <v>933</v>
      </c>
      <c r="D503" s="1816"/>
      <c r="E503" s="578">
        <f t="shared" ref="E503:L503" si="114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 t="str">
        <f t="shared" si="103"/>
        <v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t="shared" ref="E504:E511" si="115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t="shared" ref="L504:L567" si="116">I504+J504+K504</f>
        <v>0</v>
      </c>
      <c r="M504" s="7" t="str">
        <f t="shared" si="103"/>
        <v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 t="str">
        <f t="shared" si="103"/>
        <v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 t="str">
        <f t="shared" si="103"/>
        <v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 t="str">
        <f t="shared" si="103"/>
        <v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 t="str">
        <f t="shared" si="103"/>
        <v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 t="str">
        <f t="shared" si="103"/>
        <v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 t="str">
        <f t="shared" si="103"/>
        <v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 t="str">
        <f t="shared" si="103"/>
        <v/>
      </c>
      <c r="N511" s="518"/>
    </row>
    <row r="512" spans="1:14" s="15" customFormat="1">
      <c r="A512" s="22">
        <v>295</v>
      </c>
      <c r="B512" s="577">
        <v>8500</v>
      </c>
      <c r="C512" s="1811" t="s">
        <v>33</v>
      </c>
      <c r="D512" s="1811"/>
      <c r="E512" s="578">
        <f t="shared" ref="E512:L512" si="117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 t="str">
        <f t="shared" si="103"/>
        <v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 t="str">
        <f t="shared" si="103"/>
        <v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 t="str">
        <f t="shared" si="103"/>
        <v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 t="str">
        <f t="shared" si="103"/>
        <v/>
      </c>
      <c r="N515" s="518"/>
    </row>
    <row r="516" spans="1:14" s="15" customFormat="1">
      <c r="A516" s="22">
        <v>315</v>
      </c>
      <c r="B516" s="619">
        <v>8600</v>
      </c>
      <c r="C516" s="1811" t="s">
        <v>37</v>
      </c>
      <c r="D516" s="1811"/>
      <c r="E516" s="578">
        <f t="shared" ref="E516:L516" si="118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 t="str">
        <f t="shared" si="103"/>
        <v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 t="str">
        <f t="shared" si="103"/>
        <v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 t="str">
        <f t="shared" si="103"/>
        <v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 t="str">
        <f t="shared" si="103"/>
        <v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 t="str">
        <f t="shared" si="103"/>
        <v/>
      </c>
      <c r="N520" s="518"/>
    </row>
    <row r="521" spans="1:14" s="15" customFormat="1">
      <c r="A521" s="22">
        <v>295</v>
      </c>
      <c r="B521" s="577">
        <v>8700</v>
      </c>
      <c r="C521" s="1811" t="s">
        <v>934</v>
      </c>
      <c r="D521" s="1818"/>
      <c r="E521" s="578">
        <f t="shared" ref="E521:L521" si="119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 t="str">
        <f t="shared" si="103"/>
        <v/>
      </c>
      <c r="N521" s="518"/>
    </row>
    <row r="522" spans="1:14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 t="str">
        <f t="shared" si="103"/>
        <v/>
      </c>
      <c r="N522" s="518"/>
    </row>
    <row r="523" spans="1:14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 t="str">
        <f t="shared" si="103"/>
        <v/>
      </c>
      <c r="N523" s="518"/>
    </row>
    <row r="524" spans="1:14" s="15" customFormat="1" ht="18" customHeight="1">
      <c r="A524" s="22">
        <v>355</v>
      </c>
      <c r="B524" s="622">
        <v>8800</v>
      </c>
      <c r="C524" s="1814" t="s">
        <v>935</v>
      </c>
      <c r="D524" s="1810"/>
      <c r="E524" s="578">
        <f t="shared" ref="E524:L524" si="120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-81</v>
      </c>
      <c r="J524" s="580">
        <f t="shared" si="120"/>
        <v>0</v>
      </c>
      <c r="K524" s="581">
        <f t="shared" si="120"/>
        <v>0</v>
      </c>
      <c r="L524" s="578">
        <f t="shared" si="120"/>
        <v>-81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t="shared" ref="E525:E530" si="121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 t="str">
        <f t="shared" ref="M525:M588" si="122">(IF($E525&lt;&gt;0,$M$2,IF($L525&lt;&gt;0,$M$2,"")))</f>
        <v/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 t="str">
        <f t="shared" si="122"/>
        <v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0</v>
      </c>
      <c r="F527" s="158"/>
      <c r="G527" s="159"/>
      <c r="H527" s="585">
        <v>0</v>
      </c>
      <c r="I527" s="158">
        <v>-81</v>
      </c>
      <c r="J527" s="159"/>
      <c r="K527" s="585">
        <v>0</v>
      </c>
      <c r="L527" s="1387">
        <f t="shared" si="116"/>
        <v>-81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 t="str">
        <f t="shared" si="122"/>
        <v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 t="str">
        <f t="shared" si="122"/>
        <v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 t="str">
        <f t="shared" si="122"/>
        <v/>
      </c>
      <c r="N530" s="518"/>
    </row>
    <row r="531" spans="1:14" s="15" customFormat="1" ht="18" customHeight="1">
      <c r="A531" s="22">
        <v>375</v>
      </c>
      <c r="B531" s="577">
        <v>8900</v>
      </c>
      <c r="C531" s="1812" t="s">
        <v>313</v>
      </c>
      <c r="D531" s="1813"/>
      <c r="E531" s="578">
        <f t="shared" ref="E531:L531" si="123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 t="str">
        <f t="shared" si="122"/>
        <v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t="shared" ref="E532:E595" si="124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 t="str">
        <f t="shared" si="122"/>
        <v/>
      </c>
      <c r="N532" s="518"/>
    </row>
    <row r="533" spans="1:14" ht="31.5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 t="str">
        <f t="shared" si="122"/>
        <v/>
      </c>
      <c r="N533" s="518"/>
    </row>
    <row r="534" spans="1:14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 t="str">
        <f t="shared" si="122"/>
        <v/>
      </c>
      <c r="N534" s="518"/>
    </row>
    <row r="535" spans="1:14" s="15" customFormat="1">
      <c r="A535" s="22">
        <v>395</v>
      </c>
      <c r="B535" s="577">
        <v>9000</v>
      </c>
      <c r="C535" s="1811" t="s">
        <v>937</v>
      </c>
      <c r="D535" s="1811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 t="str">
        <f t="shared" si="122"/>
        <v/>
      </c>
      <c r="N535" s="518"/>
    </row>
    <row r="536" spans="1:14" s="15" customFormat="1" ht="30" customHeight="1">
      <c r="A536" s="22">
        <v>405</v>
      </c>
      <c r="B536" s="624">
        <v>9100</v>
      </c>
      <c r="C536" s="1817" t="s">
        <v>938</v>
      </c>
      <c r="D536" s="1817"/>
      <c r="E536" s="625">
        <f t="shared" ref="E536:L536" si="125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 t="str">
        <f t="shared" si="122"/>
        <v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 t="str">
        <f t="shared" si="122"/>
        <v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 t="str">
        <f t="shared" si="122"/>
        <v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 t="str">
        <f t="shared" si="122"/>
        <v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 t="str">
        <f t="shared" si="122"/>
        <v/>
      </c>
      <c r="N540" s="518"/>
    </row>
    <row r="541" spans="1:14" s="15" customFormat="1" ht="29.25" customHeight="1">
      <c r="A541" s="22">
        <v>430</v>
      </c>
      <c r="B541" s="577">
        <v>9200</v>
      </c>
      <c r="C541" s="1809" t="s">
        <v>939</v>
      </c>
      <c r="D541" s="1810"/>
      <c r="E541" s="578">
        <f t="shared" ref="E541:L541" si="126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 t="str">
        <f t="shared" si="122"/>
        <v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 t="str">
        <f t="shared" si="122"/>
        <v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 t="str">
        <f t="shared" si="122"/>
        <v/>
      </c>
      <c r="N543" s="518"/>
    </row>
    <row r="544" spans="1:14" s="15" customFormat="1" ht="18.75" customHeight="1">
      <c r="A544" s="39">
        <v>445</v>
      </c>
      <c r="B544" s="577">
        <v>9300</v>
      </c>
      <c r="C544" s="1811" t="s">
        <v>940</v>
      </c>
      <c r="D544" s="1811"/>
      <c r="E544" s="578">
        <f t="shared" ref="E544:L544" si="127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 t="str">
        <f t="shared" si="122"/>
        <v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 t="str">
        <f t="shared" si="122"/>
        <v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 t="str">
        <f t="shared" si="122"/>
        <v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 t="str">
        <f t="shared" si="122"/>
        <v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 t="str">
        <f t="shared" si="122"/>
        <v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 t="str">
        <f t="shared" si="122"/>
        <v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 t="str">
        <f t="shared" si="122"/>
        <v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 t="str">
        <f t="shared" si="122"/>
        <v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 t="str">
        <f t="shared" si="122"/>
        <v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 t="str">
        <f t="shared" si="122"/>
        <v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 t="str">
        <f t="shared" si="122"/>
        <v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 t="str">
        <f t="shared" si="122"/>
        <v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 t="str">
        <f t="shared" si="122"/>
        <v/>
      </c>
      <c r="N556" s="518"/>
    </row>
    <row r="557" spans="1:14" ht="31.5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 t="str">
        <f t="shared" si="122"/>
        <v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 t="str">
        <f t="shared" si="122"/>
        <v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 t="str">
        <f t="shared" si="122"/>
        <v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 t="str">
        <f t="shared" si="122"/>
        <v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 t="str">
        <f t="shared" si="122"/>
        <v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 t="str">
        <f t="shared" si="122"/>
        <v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 t="str">
        <f t="shared" si="122"/>
        <v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 t="str">
        <f t="shared" si="122"/>
        <v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 t="str">
        <f t="shared" si="122"/>
        <v/>
      </c>
      <c r="N565" s="518"/>
    </row>
    <row r="566" spans="1:14" s="15" customFormat="1" ht="18" customHeight="1">
      <c r="A566" s="39">
        <v>470</v>
      </c>
      <c r="B566" s="577">
        <v>9500</v>
      </c>
      <c r="C566" s="1809" t="s">
        <v>949</v>
      </c>
      <c r="D566" s="1809"/>
      <c r="E566" s="578">
        <f t="shared" ref="E566:L566" si="128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 t="str">
        <f t="shared" si="122"/>
        <v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 t="str">
        <f t="shared" si="122"/>
        <v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t="shared" ref="L568:L585" si="129">I568+J568+K568</f>
        <v>0</v>
      </c>
      <c r="M568" s="7" t="str">
        <f t="shared" si="122"/>
        <v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 t="str">
        <f t="shared" si="122"/>
        <v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 t="str">
        <f t="shared" si="122"/>
        <v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 t="str">
        <f t="shared" si="122"/>
        <v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 t="str">
        <f t="shared" si="122"/>
        <v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 t="str">
        <f t="shared" si="122"/>
        <v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 t="str">
        <f t="shared" si="122"/>
        <v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 t="str">
        <f t="shared" si="122"/>
        <v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 t="str">
        <f t="shared" si="122"/>
        <v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 t="str">
        <f t="shared" si="122"/>
        <v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 t="str">
        <f t="shared" si="122"/>
        <v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 t="str">
        <f t="shared" si="122"/>
        <v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 t="str">
        <f t="shared" si="122"/>
        <v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 t="str">
        <f t="shared" si="122"/>
        <v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 t="str">
        <f t="shared" si="122"/>
        <v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 t="str">
        <f t="shared" si="122"/>
        <v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 t="str">
        <f t="shared" si="122"/>
        <v/>
      </c>
      <c r="N584" s="518"/>
    </row>
    <row r="585" spans="1:14" ht="31.5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 t="str">
        <f t="shared" si="122"/>
        <v/>
      </c>
      <c r="N585" s="518"/>
    </row>
    <row r="586" spans="1:14" s="15" customFormat="1" ht="18.75" customHeight="1">
      <c r="A586" s="39">
        <v>565</v>
      </c>
      <c r="B586" s="577">
        <v>9600</v>
      </c>
      <c r="C586" s="1809" t="s">
        <v>954</v>
      </c>
      <c r="D586" s="1810"/>
      <c r="E586" s="578">
        <f t="shared" ref="E586:L586" si="130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 t="str">
        <f t="shared" si="122"/>
        <v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 t="str">
        <f t="shared" si="122"/>
        <v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 t="str">
        <f t="shared" si="122"/>
        <v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 t="str">
        <f t="shared" ref="M589:M596" si="131">(IF($E589&lt;&gt;0,$M$2,IF($L589&lt;&gt;0,$M$2,"")))</f>
        <v/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 t="str">
        <f t="shared" si="131"/>
        <v/>
      </c>
      <c r="N590" s="518"/>
    </row>
    <row r="591" spans="1:14" s="15" customFormat="1" ht="18" customHeight="1">
      <c r="A591" s="39">
        <v>575</v>
      </c>
      <c r="B591" s="577">
        <v>9800</v>
      </c>
      <c r="C591" s="1809" t="s">
        <v>831</v>
      </c>
      <c r="D591" s="1810"/>
      <c r="E591" s="578">
        <f t="shared" ref="E591:L591" si="132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 t="str">
        <f t="shared" si="131"/>
        <v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 t="str">
        <f t="shared" si="131"/>
        <v/>
      </c>
      <c r="N592" s="518"/>
    </row>
    <row r="593" spans="1:241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 t="str">
        <f t="shared" si="131"/>
        <v/>
      </c>
      <c r="N593" s="518"/>
    </row>
    <row r="594" spans="1:241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 t="str">
        <f t="shared" si="131"/>
        <v/>
      </c>
      <c r="N594" s="518"/>
    </row>
    <row r="595" spans="1:241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 t="str">
        <f t="shared" si="131"/>
        <v/>
      </c>
      <c r="N595" s="518"/>
    </row>
    <row r="596" spans="1:241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 t="str">
        <f t="shared" si="131"/>
        <v/>
      </c>
      <c r="N596" s="518"/>
    </row>
    <row r="597" spans="1:241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t="shared" ref="E597:L597" si="133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-81</v>
      </c>
      <c r="J597" s="664">
        <f t="shared" si="133"/>
        <v>0</v>
      </c>
      <c r="K597" s="666">
        <f t="shared" si="133"/>
        <v>0</v>
      </c>
      <c r="L597" s="662">
        <f t="shared" si="133"/>
        <v>-81</v>
      </c>
      <c r="M597" s="7">
        <v>1</v>
      </c>
      <c r="N597" s="518"/>
    </row>
    <row r="598" spans="1:241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241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241" ht="25.5" customHeight="1">
      <c r="A600" s="23"/>
      <c r="B600" s="391"/>
      <c r="C600" s="6"/>
      <c r="D600" s="229"/>
      <c r="E600" s="59"/>
      <c r="F600" s="59" t="s">
        <v>874</v>
      </c>
      <c r="G600" s="1837"/>
      <c r="H600" s="1838"/>
      <c r="I600" s="1838"/>
      <c r="J600" s="1839"/>
      <c r="K600" s="103"/>
      <c r="L600" s="228"/>
      <c r="M600" s="7">
        <v>1</v>
      </c>
      <c r="N600" s="518"/>
    </row>
    <row r="601" spans="1:241" ht="18.75" customHeight="1">
      <c r="A601" s="23"/>
      <c r="B601" s="391"/>
      <c r="C601" s="550"/>
      <c r="D601" s="229"/>
      <c r="E601" s="228"/>
      <c r="F601" s="550"/>
      <c r="G601" s="1827" t="s">
        <v>875</v>
      </c>
      <c r="H601" s="1827"/>
      <c r="I601" s="1827"/>
      <c r="J601" s="1827"/>
      <c r="K601" s="103"/>
      <c r="L601" s="228"/>
      <c r="M601" s="7">
        <v>1</v>
      </c>
      <c r="N601" s="518"/>
    </row>
    <row r="602" spans="1:241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241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819"/>
      <c r="H603" s="1820"/>
      <c r="I603" s="1820"/>
      <c r="J603" s="1821"/>
      <c r="K603" s="103"/>
      <c r="L603" s="228"/>
      <c r="M603" s="7">
        <v>1</v>
      </c>
      <c r="N603" s="518"/>
    </row>
    <row r="604" spans="1:241" ht="21.75" customHeight="1">
      <c r="A604" s="23"/>
      <c r="B604" s="1825" t="s">
        <v>878</v>
      </c>
      <c r="C604" s="1826"/>
      <c r="D604" s="672" t="s">
        <v>879</v>
      </c>
      <c r="E604" s="673"/>
      <c r="F604" s="674"/>
      <c r="G604" s="1827" t="s">
        <v>875</v>
      </c>
      <c r="H604" s="1827"/>
      <c r="I604" s="1827"/>
      <c r="J604" s="1827"/>
      <c r="K604" s="103"/>
      <c r="L604" s="228"/>
      <c r="M604" s="7">
        <v>1</v>
      </c>
      <c r="N604" s="518"/>
    </row>
    <row r="605" spans="1:241" ht="24.75" customHeight="1">
      <c r="A605" s="36"/>
      <c r="B605" s="1828"/>
      <c r="C605" s="1829"/>
      <c r="D605" s="675" t="s">
        <v>880</v>
      </c>
      <c r="E605" s="676"/>
      <c r="F605" s="677"/>
      <c r="G605" s="678" t="s">
        <v>881</v>
      </c>
      <c r="H605" s="1830"/>
      <c r="I605" s="1831"/>
      <c r="J605" s="183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1:241" ht="21" customHeight="1">
      <c r="B607" s="679"/>
      <c r="C607" s="679"/>
      <c r="D607" s="680"/>
      <c r="E607" s="679"/>
      <c r="F607" s="679"/>
      <c r="G607" s="678" t="s">
        <v>882</v>
      </c>
      <c r="H607" s="1830"/>
      <c r="I607" s="1831"/>
      <c r="J607" s="1832"/>
      <c r="K607" s="223"/>
      <c r="L607" s="237"/>
      <c r="M607" s="7" t="e">
        <f>(IF(#REF!&lt;&gt;0,$M$2,IF(#REF!&lt;&gt;0,$M$2,"")))</f>
        <v>#REF!</v>
      </c>
      <c r="N607" s="518"/>
    </row>
    <row r="608" spans="1:241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spans="2:14">
      <c r="N610" s="2"/>
    </row>
    <row r="611" spans="2:14">
      <c r="N611" s="2"/>
    </row>
    <row r="612" spans="2:14">
      <c r="N612" s="2"/>
    </row>
    <row r="613" spans="2:14">
      <c r="N613" s="2"/>
    </row>
    <row r="614" spans="2:14">
      <c r="N614" s="2"/>
    </row>
    <row r="615" spans="2:14">
      <c r="N615" s="2"/>
    </row>
    <row r="616" spans="2:14">
      <c r="N616" s="2"/>
    </row>
    <row r="619" spans="2:14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4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4">
      <c r="B621" s="1807" t="str">
        <f>$B$7</f>
        <v>ОТЧЕТНИ ДАННИ ПО ЕБК ЗА СМЕТКИТЕ ЗА СРЕДСТВАТА ОТ ЕВРОПЕЙСКИЯ СЪЮЗ - КСФ</v>
      </c>
      <c r="C621" s="1808"/>
      <c r="D621" s="1808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4">
      <c r="B622" s="228"/>
      <c r="C622" s="391"/>
      <c r="D622" s="400"/>
      <c r="E622" s="406" t="s">
        <v>464</v>
      </c>
      <c r="F622" s="406" t="s">
        <v>833</v>
      </c>
      <c r="G622" s="237"/>
      <c r="H622" s="1362" t="s">
        <v>1250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4" ht="18.75">
      <c r="B623" s="1777" t="str">
        <f>$B$9</f>
        <v>СУ “Г. С. Раковски”</v>
      </c>
      <c r="C623" s="1778"/>
      <c r="D623" s="1779"/>
      <c r="E623" s="115">
        <f>$E$9</f>
        <v>43831</v>
      </c>
      <c r="F623" s="226">
        <f>$F$9</f>
        <v>44012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4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4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4" ht="19.5">
      <c r="B626" s="1840" t="str">
        <f>$B$12</f>
        <v>Велико Търново</v>
      </c>
      <c r="C626" s="1841"/>
      <c r="D626" s="1842"/>
      <c r="E626" s="410" t="s">
        <v>888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4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4" ht="19.5">
      <c r="B628" s="236"/>
      <c r="C628" s="237"/>
      <c r="D628" s="124" t="s">
        <v>889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4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4" ht="18.75">
      <c r="B630" s="247"/>
      <c r="C630" s="248"/>
      <c r="D630" s="249" t="s">
        <v>710</v>
      </c>
      <c r="E630" s="1746" t="s">
        <v>2014</v>
      </c>
      <c r="F630" s="1747"/>
      <c r="G630" s="1747"/>
      <c r="H630" s="1748"/>
      <c r="I630" s="1755" t="s">
        <v>2015</v>
      </c>
      <c r="J630" s="1756"/>
      <c r="K630" s="1756"/>
      <c r="L630" s="1757"/>
      <c r="M630" s="7">
        <f>(IF($E752&lt;&gt;0,$M$2,IF($L752&lt;&gt;0,$M$2,"")))</f>
        <v>1</v>
      </c>
    </row>
    <row r="631" spans="2:14" ht="56.25">
      <c r="B631" s="250" t="s">
        <v>62</v>
      </c>
      <c r="C631" s="251" t="s">
        <v>466</v>
      </c>
      <c r="D631" s="252" t="s">
        <v>711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</row>
    <row r="632" spans="2:14" ht="18.75">
      <c r="B632" s="258"/>
      <c r="C632" s="259"/>
      <c r="D632" s="260" t="s">
        <v>741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4">
      <c r="B633" s="1451"/>
      <c r="C633" s="1664" t="str">
        <f>VLOOKUP(D633,OP_LIST2,2,FALSE)</f>
        <v>98313</v>
      </c>
      <c r="D633" s="1452" t="s">
        <v>1234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4">
      <c r="B634" s="1454"/>
      <c r="C634" s="1459">
        <f>VLOOKUP(D635,EBK_DEIN2,2,FALSE)</f>
        <v>3322</v>
      </c>
      <c r="D634" s="1458" t="s">
        <v>790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4">
      <c r="B635" s="1450"/>
      <c r="C635" s="1587">
        <f>+C634</f>
        <v>3322</v>
      </c>
      <c r="D635" s="1452" t="s">
        <v>1961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4">
      <c r="B636" s="1456"/>
      <c r="C636" s="1453"/>
      <c r="D636" s="1457" t="s">
        <v>712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>
      <c r="B637" s="272">
        <v>100</v>
      </c>
      <c r="C637" s="1775" t="s">
        <v>742</v>
      </c>
      <c r="D637" s="1776"/>
      <c r="E637" s="273">
        <f t="shared" ref="E637:L637" si="134">SUM(E638:E639)</f>
        <v>2285</v>
      </c>
      <c r="F637" s="274">
        <f t="shared" si="134"/>
        <v>2285</v>
      </c>
      <c r="G637" s="275">
        <f t="shared" si="134"/>
        <v>0</v>
      </c>
      <c r="H637" s="276">
        <f t="shared" si="134"/>
        <v>0</v>
      </c>
      <c r="I637" s="274">
        <f t="shared" si="134"/>
        <v>3190</v>
      </c>
      <c r="J637" s="275">
        <f t="shared" si="134"/>
        <v>0</v>
      </c>
      <c r="K637" s="276">
        <f t="shared" si="134"/>
        <v>0</v>
      </c>
      <c r="L637" s="273">
        <f t="shared" si="134"/>
        <v>3190</v>
      </c>
      <c r="M637" s="12">
        <f t="shared" ref="M637:M668" si="135">(IF($E637&lt;&gt;0,$M$2,IF($L637&lt;&gt;0,$M$2,"")))</f>
        <v>1</v>
      </c>
      <c r="N637" s="13"/>
    </row>
    <row r="638" spans="2:14">
      <c r="B638" s="278"/>
      <c r="C638" s="279">
        <v>101</v>
      </c>
      <c r="D638" s="280" t="s">
        <v>743</v>
      </c>
      <c r="E638" s="281">
        <f>F638+G638+H638</f>
        <v>2285</v>
      </c>
      <c r="F638" s="152">
        <v>2285</v>
      </c>
      <c r="G638" s="153"/>
      <c r="H638" s="1418"/>
      <c r="I638" s="152">
        <v>3190</v>
      </c>
      <c r="J638" s="153"/>
      <c r="K638" s="1418"/>
      <c r="L638" s="281">
        <f>I638+J638+K638</f>
        <v>3190</v>
      </c>
      <c r="M638" s="12">
        <f t="shared" si="135"/>
        <v>1</v>
      </c>
      <c r="N638" s="13"/>
    </row>
    <row r="639" spans="2:14">
      <c r="B639" s="278"/>
      <c r="C639" s="285">
        <v>102</v>
      </c>
      <c r="D639" s="286" t="s">
        <v>744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 t="str">
        <f t="shared" si="135"/>
        <v/>
      </c>
      <c r="N639" s="13"/>
    </row>
    <row r="640" spans="2:14">
      <c r="B640" s="272">
        <v>200</v>
      </c>
      <c r="C640" s="1771" t="s">
        <v>745</v>
      </c>
      <c r="D640" s="1772"/>
      <c r="E640" s="273">
        <f t="shared" ref="E640:L640" si="136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 t="str">
        <f t="shared" si="135"/>
        <v/>
      </c>
      <c r="N640" s="13"/>
    </row>
    <row r="641" spans="2:14">
      <c r="B641" s="291"/>
      <c r="C641" s="279">
        <v>201</v>
      </c>
      <c r="D641" s="280" t="s">
        <v>746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 t="str">
        <f t="shared" si="135"/>
        <v/>
      </c>
      <c r="N641" s="13"/>
    </row>
    <row r="642" spans="2:14">
      <c r="B642" s="292"/>
      <c r="C642" s="293">
        <v>202</v>
      </c>
      <c r="D642" s="294" t="s">
        <v>747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 t="str">
        <f t="shared" si="135"/>
        <v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 t="str">
        <f t="shared" si="135"/>
        <v/>
      </c>
      <c r="N643" s="13"/>
    </row>
    <row r="644" spans="2:14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 t="str">
        <f t="shared" si="135"/>
        <v/>
      </c>
      <c r="N644" s="13"/>
    </row>
    <row r="645" spans="2:14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 t="str">
        <f t="shared" si="135"/>
        <v/>
      </c>
      <c r="N645" s="13"/>
    </row>
    <row r="646" spans="2:14">
      <c r="B646" s="272">
        <v>500</v>
      </c>
      <c r="C646" s="1773" t="s">
        <v>194</v>
      </c>
      <c r="D646" s="1774"/>
      <c r="E646" s="273">
        <f t="shared" ref="E646:L646" si="137">SUM(E647:E653)</f>
        <v>508</v>
      </c>
      <c r="F646" s="274">
        <f t="shared" si="137"/>
        <v>508</v>
      </c>
      <c r="G646" s="275">
        <f t="shared" si="137"/>
        <v>0</v>
      </c>
      <c r="H646" s="276">
        <f t="shared" si="137"/>
        <v>0</v>
      </c>
      <c r="I646" s="274">
        <f t="shared" si="137"/>
        <v>689</v>
      </c>
      <c r="J646" s="275">
        <f t="shared" si="137"/>
        <v>0</v>
      </c>
      <c r="K646" s="276">
        <f t="shared" si="137"/>
        <v>0</v>
      </c>
      <c r="L646" s="273">
        <f t="shared" si="137"/>
        <v>689</v>
      </c>
      <c r="M646" s="12">
        <f t="shared" si="135"/>
        <v>1</v>
      </c>
      <c r="N646" s="13"/>
    </row>
    <row r="647" spans="2:14">
      <c r="B647" s="291"/>
      <c r="C647" s="302">
        <v>551</v>
      </c>
      <c r="D647" s="303" t="s">
        <v>195</v>
      </c>
      <c r="E647" s="281">
        <f t="shared" ref="E647:E654" si="138">F647+G647+H647</f>
        <v>262</v>
      </c>
      <c r="F647" s="152">
        <v>262</v>
      </c>
      <c r="G647" s="153"/>
      <c r="H647" s="1418"/>
      <c r="I647" s="152">
        <v>364</v>
      </c>
      <c r="J647" s="153"/>
      <c r="K647" s="1418"/>
      <c r="L647" s="281">
        <f t="shared" ref="L647:L654" si="139">I647+J647+K647</f>
        <v>364</v>
      </c>
      <c r="M647" s="12">
        <f t="shared" si="135"/>
        <v>1</v>
      </c>
      <c r="N647" s="13"/>
    </row>
    <row r="648" spans="2:14">
      <c r="B648" s="291"/>
      <c r="C648" s="304">
        <v>552</v>
      </c>
      <c r="D648" s="305" t="s">
        <v>907</v>
      </c>
      <c r="E648" s="295">
        <f t="shared" si="138"/>
        <v>72</v>
      </c>
      <c r="F648" s="158">
        <v>72</v>
      </c>
      <c r="G648" s="159"/>
      <c r="H648" s="1420"/>
      <c r="I648" s="158">
        <v>70</v>
      </c>
      <c r="J648" s="159"/>
      <c r="K648" s="1420"/>
      <c r="L648" s="295">
        <f t="shared" si="139"/>
        <v>70</v>
      </c>
      <c r="M648" s="12">
        <f t="shared" si="135"/>
        <v>1</v>
      </c>
      <c r="N648" s="13"/>
    </row>
    <row r="649" spans="2:14">
      <c r="B649" s="306"/>
      <c r="C649" s="304">
        <v>558</v>
      </c>
      <c r="D649" s="307" t="s">
        <v>869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 t="str">
        <f t="shared" si="135"/>
        <v/>
      </c>
      <c r="N649" s="13"/>
    </row>
    <row r="650" spans="2:14">
      <c r="B650" s="306"/>
      <c r="C650" s="304">
        <v>560</v>
      </c>
      <c r="D650" s="307" t="s">
        <v>196</v>
      </c>
      <c r="E650" s="295">
        <f t="shared" si="138"/>
        <v>110</v>
      </c>
      <c r="F650" s="158">
        <v>110</v>
      </c>
      <c r="G650" s="159"/>
      <c r="H650" s="1420"/>
      <c r="I650" s="158">
        <v>166</v>
      </c>
      <c r="J650" s="159"/>
      <c r="K650" s="1420"/>
      <c r="L650" s="295">
        <f t="shared" si="139"/>
        <v>166</v>
      </c>
      <c r="M650" s="12">
        <f t="shared" si="135"/>
        <v>1</v>
      </c>
      <c r="N650" s="13"/>
    </row>
    <row r="651" spans="2:14">
      <c r="B651" s="306"/>
      <c r="C651" s="304">
        <v>580</v>
      </c>
      <c r="D651" s="305" t="s">
        <v>197</v>
      </c>
      <c r="E651" s="295">
        <f t="shared" si="138"/>
        <v>64</v>
      </c>
      <c r="F651" s="158">
        <v>64</v>
      </c>
      <c r="G651" s="159"/>
      <c r="H651" s="1420"/>
      <c r="I651" s="158">
        <v>89</v>
      </c>
      <c r="J651" s="159"/>
      <c r="K651" s="1420"/>
      <c r="L651" s="295">
        <f t="shared" si="139"/>
        <v>89</v>
      </c>
      <c r="M651" s="12">
        <f t="shared" si="135"/>
        <v>1</v>
      </c>
      <c r="N651" s="13"/>
    </row>
    <row r="652" spans="2:14">
      <c r="B652" s="291"/>
      <c r="C652" s="304">
        <v>588</v>
      </c>
      <c r="D652" s="305" t="s">
        <v>871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 t="str">
        <f t="shared" si="135"/>
        <v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 t="str">
        <f t="shared" si="135"/>
        <v/>
      </c>
      <c r="N653" s="13"/>
    </row>
    <row r="654" spans="2:14">
      <c r="B654" s="272">
        <v>800</v>
      </c>
      <c r="C654" s="1784" t="s">
        <v>199</v>
      </c>
      <c r="D654" s="1785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 t="str">
        <f t="shared" si="135"/>
        <v/>
      </c>
      <c r="N654" s="13"/>
    </row>
    <row r="655" spans="2:14">
      <c r="B655" s="272">
        <v>1000</v>
      </c>
      <c r="C655" s="1771" t="s">
        <v>200</v>
      </c>
      <c r="D655" s="1772"/>
      <c r="E655" s="310">
        <f t="shared" ref="E655:L655" si="140">SUM(E656:E672)</f>
        <v>3094</v>
      </c>
      <c r="F655" s="274">
        <f t="shared" si="140"/>
        <v>3094</v>
      </c>
      <c r="G655" s="275">
        <f t="shared" si="140"/>
        <v>0</v>
      </c>
      <c r="H655" s="276">
        <f t="shared" si="140"/>
        <v>0</v>
      </c>
      <c r="I655" s="274">
        <f t="shared" si="140"/>
        <v>715</v>
      </c>
      <c r="J655" s="275">
        <f t="shared" si="140"/>
        <v>0</v>
      </c>
      <c r="K655" s="276">
        <f t="shared" si="140"/>
        <v>0</v>
      </c>
      <c r="L655" s="310">
        <f t="shared" si="140"/>
        <v>715</v>
      </c>
      <c r="M655" s="12">
        <f t="shared" si="135"/>
        <v>1</v>
      </c>
      <c r="N655" s="13"/>
    </row>
    <row r="656" spans="2:14">
      <c r="B656" s="292"/>
      <c r="C656" s="279">
        <v>1011</v>
      </c>
      <c r="D656" s="311" t="s">
        <v>201</v>
      </c>
      <c r="E656" s="281">
        <f t="shared" ref="E656:E672" si="141">F656+G656+H656</f>
        <v>0</v>
      </c>
      <c r="F656" s="152"/>
      <c r="G656" s="153"/>
      <c r="H656" s="1418"/>
      <c r="I656" s="152"/>
      <c r="J656" s="153"/>
      <c r="K656" s="1418"/>
      <c r="L656" s="281">
        <f t="shared" ref="L656:L672" si="142">I656+J656+K656</f>
        <v>0</v>
      </c>
      <c r="M656" s="12" t="str">
        <f t="shared" si="135"/>
        <v/>
      </c>
      <c r="N656" s="13"/>
    </row>
    <row r="657" spans="2:14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 t="str">
        <f t="shared" si="135"/>
        <v/>
      </c>
      <c r="N657" s="13"/>
    </row>
    <row r="658" spans="2:14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 t="str">
        <f t="shared" si="135"/>
        <v/>
      </c>
      <c r="N658" s="13"/>
    </row>
    <row r="659" spans="2:14">
      <c r="B659" s="292"/>
      <c r="C659" s="293">
        <v>1014</v>
      </c>
      <c r="D659" s="294" t="s">
        <v>204</v>
      </c>
      <c r="E659" s="295">
        <f t="shared" si="141"/>
        <v>150</v>
      </c>
      <c r="F659" s="158">
        <v>150</v>
      </c>
      <c r="G659" s="159"/>
      <c r="H659" s="1420"/>
      <c r="I659" s="158">
        <v>0</v>
      </c>
      <c r="J659" s="159"/>
      <c r="K659" s="1420"/>
      <c r="L659" s="295">
        <f t="shared" si="142"/>
        <v>0</v>
      </c>
      <c r="M659" s="12">
        <f t="shared" si="135"/>
        <v>1</v>
      </c>
      <c r="N659" s="13"/>
    </row>
    <row r="660" spans="2:14">
      <c r="B660" s="292"/>
      <c r="C660" s="293">
        <v>1015</v>
      </c>
      <c r="D660" s="294" t="s">
        <v>205</v>
      </c>
      <c r="E660" s="295">
        <f t="shared" si="141"/>
        <v>226</v>
      </c>
      <c r="F660" s="158">
        <v>226</v>
      </c>
      <c r="G660" s="159"/>
      <c r="H660" s="1420"/>
      <c r="I660" s="158">
        <v>715</v>
      </c>
      <c r="J660" s="159"/>
      <c r="K660" s="1420"/>
      <c r="L660" s="295">
        <f t="shared" si="142"/>
        <v>715</v>
      </c>
      <c r="M660" s="12">
        <f t="shared" si="135"/>
        <v>1</v>
      </c>
      <c r="N660" s="13"/>
    </row>
    <row r="661" spans="2:14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 t="str">
        <f t="shared" si="135"/>
        <v/>
      </c>
      <c r="N661" s="13"/>
    </row>
    <row r="662" spans="2:14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 t="str">
        <f t="shared" si="135"/>
        <v/>
      </c>
      <c r="N662" s="13"/>
    </row>
    <row r="663" spans="2:14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 t="str">
        <f t="shared" si="135"/>
        <v/>
      </c>
      <c r="N663" s="13"/>
    </row>
    <row r="664" spans="2:14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 t="str">
        <f t="shared" si="135"/>
        <v/>
      </c>
      <c r="N664" s="13"/>
    </row>
    <row r="665" spans="2:14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 t="str">
        <f t="shared" si="135"/>
        <v/>
      </c>
      <c r="N665" s="13"/>
    </row>
    <row r="666" spans="2:14">
      <c r="B666" s="292"/>
      <c r="C666" s="324">
        <v>1053</v>
      </c>
      <c r="D666" s="325" t="s">
        <v>872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 t="str">
        <f t="shared" si="135"/>
        <v/>
      </c>
      <c r="N666" s="13"/>
    </row>
    <row r="667" spans="2:14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 t="str">
        <f t="shared" si="135"/>
        <v/>
      </c>
      <c r="N667" s="13"/>
    </row>
    <row r="668" spans="2:14">
      <c r="B668" s="292"/>
      <c r="C668" s="324">
        <v>1063</v>
      </c>
      <c r="D668" s="332" t="s">
        <v>799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 t="str">
        <f t="shared" si="135"/>
        <v/>
      </c>
      <c r="N668" s="13"/>
    </row>
    <row r="669" spans="2:14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 t="str">
        <f t="shared" ref="M669:M700" si="143">(IF($E669&lt;&gt;0,$M$2,IF($L669&lt;&gt;0,$M$2,"")))</f>
        <v/>
      </c>
      <c r="N669" s="13"/>
    </row>
    <row r="670" spans="2:14">
      <c r="B670" s="278"/>
      <c r="C670" s="318">
        <v>1091</v>
      </c>
      <c r="D670" s="331" t="s">
        <v>908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 t="str">
        <f t="shared" si="143"/>
        <v/>
      </c>
      <c r="N670" s="13"/>
    </row>
    <row r="671" spans="2:14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 t="str">
        <f t="shared" si="143"/>
        <v/>
      </c>
      <c r="N671" s="13"/>
    </row>
    <row r="672" spans="2:14">
      <c r="B672" s="292"/>
      <c r="C672" s="285">
        <v>1098</v>
      </c>
      <c r="D672" s="339" t="s">
        <v>213</v>
      </c>
      <c r="E672" s="287">
        <f t="shared" si="141"/>
        <v>2718</v>
      </c>
      <c r="F672" s="173">
        <v>2718</v>
      </c>
      <c r="G672" s="174"/>
      <c r="H672" s="1421"/>
      <c r="I672" s="173">
        <v>0</v>
      </c>
      <c r="J672" s="174"/>
      <c r="K672" s="1421"/>
      <c r="L672" s="287">
        <f t="shared" si="142"/>
        <v>0</v>
      </c>
      <c r="M672" s="12">
        <f t="shared" si="143"/>
        <v>1</v>
      </c>
      <c r="N672" s="13"/>
    </row>
    <row r="673" spans="2:14">
      <c r="B673" s="272">
        <v>1900</v>
      </c>
      <c r="C673" s="1782" t="s">
        <v>272</v>
      </c>
      <c r="D673" s="1783"/>
      <c r="E673" s="310">
        <f t="shared" ref="E673:L673" si="144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 t="str">
        <f t="shared" si="143"/>
        <v/>
      </c>
      <c r="N673" s="13"/>
    </row>
    <row r="674" spans="2:14">
      <c r="B674" s="292"/>
      <c r="C674" s="279">
        <v>1901</v>
      </c>
      <c r="D674" s="340" t="s">
        <v>909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 t="str">
        <f t="shared" si="143"/>
        <v/>
      </c>
      <c r="N674" s="13"/>
    </row>
    <row r="675" spans="2:14">
      <c r="B675" s="341"/>
      <c r="C675" s="293">
        <v>1981</v>
      </c>
      <c r="D675" s="342" t="s">
        <v>910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 t="str">
        <f t="shared" si="143"/>
        <v/>
      </c>
      <c r="N675" s="13"/>
    </row>
    <row r="676" spans="2:14">
      <c r="B676" s="292"/>
      <c r="C676" s="285">
        <v>1991</v>
      </c>
      <c r="D676" s="343" t="s">
        <v>911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 t="str">
        <f t="shared" si="143"/>
        <v/>
      </c>
      <c r="N676" s="13"/>
    </row>
    <row r="677" spans="2:14">
      <c r="B677" s="272">
        <v>2100</v>
      </c>
      <c r="C677" s="1782" t="s">
        <v>720</v>
      </c>
      <c r="D677" s="1783"/>
      <c r="E677" s="310">
        <f t="shared" ref="E677:L677" si="145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 t="str">
        <f t="shared" si="143"/>
        <v/>
      </c>
      <c r="N677" s="13"/>
    </row>
    <row r="678" spans="2:14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 t="str">
        <f t="shared" si="143"/>
        <v/>
      </c>
      <c r="N678" s="13"/>
    </row>
    <row r="679" spans="2:14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 t="str">
        <f t="shared" si="143"/>
        <v/>
      </c>
      <c r="N679" s="13"/>
    </row>
    <row r="680" spans="2:14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 t="str">
        <f t="shared" si="143"/>
        <v/>
      </c>
      <c r="N680" s="13"/>
    </row>
    <row r="681" spans="2:14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 t="str">
        <f t="shared" si="143"/>
        <v/>
      </c>
      <c r="N681" s="13"/>
    </row>
    <row r="682" spans="2:14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 t="str">
        <f t="shared" si="143"/>
        <v/>
      </c>
      <c r="N682" s="13"/>
    </row>
    <row r="683" spans="2:14">
      <c r="B683" s="272">
        <v>2200</v>
      </c>
      <c r="C683" s="1782" t="s">
        <v>219</v>
      </c>
      <c r="D683" s="1783"/>
      <c r="E683" s="310">
        <f t="shared" ref="E683:L683" si="146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 t="str">
        <f t="shared" si="143"/>
        <v/>
      </c>
      <c r="N683" s="13"/>
    </row>
    <row r="684" spans="2:14">
      <c r="B684" s="292"/>
      <c r="C684" s="279">
        <v>2221</v>
      </c>
      <c r="D684" s="280" t="s">
        <v>306</v>
      </c>
      <c r="E684" s="281">
        <f t="shared" ref="E684:E689" si="147">F684+G684+H684</f>
        <v>0</v>
      </c>
      <c r="F684" s="152"/>
      <c r="G684" s="153"/>
      <c r="H684" s="1418"/>
      <c r="I684" s="152"/>
      <c r="J684" s="153"/>
      <c r="K684" s="1418"/>
      <c r="L684" s="281">
        <f t="shared" ref="L684:L689" si="148">I684+J684+K684</f>
        <v>0</v>
      </c>
      <c r="M684" s="12" t="str">
        <f t="shared" si="143"/>
        <v/>
      </c>
      <c r="N684" s="13"/>
    </row>
    <row r="685" spans="2:14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 t="str">
        <f t="shared" si="143"/>
        <v/>
      </c>
      <c r="N685" s="13"/>
    </row>
    <row r="686" spans="2:14">
      <c r="B686" s="272">
        <v>2500</v>
      </c>
      <c r="C686" s="1782" t="s">
        <v>221</v>
      </c>
      <c r="D686" s="1783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 t="str">
        <f t="shared" si="143"/>
        <v/>
      </c>
      <c r="N686" s="13"/>
    </row>
    <row r="687" spans="2:14">
      <c r="B687" s="272">
        <v>2600</v>
      </c>
      <c r="C687" s="1788" t="s">
        <v>222</v>
      </c>
      <c r="D687" s="1789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 t="str">
        <f t="shared" si="143"/>
        <v/>
      </c>
      <c r="N687" s="13"/>
    </row>
    <row r="688" spans="2:14">
      <c r="B688" s="272">
        <v>2700</v>
      </c>
      <c r="C688" s="1788" t="s">
        <v>223</v>
      </c>
      <c r="D688" s="1789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 t="str">
        <f t="shared" si="143"/>
        <v/>
      </c>
      <c r="N688" s="13"/>
    </row>
    <row r="689" spans="2:14">
      <c r="B689" s="272">
        <v>2800</v>
      </c>
      <c r="C689" s="1788" t="s">
        <v>1659</v>
      </c>
      <c r="D689" s="1789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 t="str">
        <f t="shared" si="143"/>
        <v/>
      </c>
      <c r="N689" s="13"/>
    </row>
    <row r="690" spans="2:14">
      <c r="B690" s="272">
        <v>2900</v>
      </c>
      <c r="C690" s="1782" t="s">
        <v>224</v>
      </c>
      <c r="D690" s="1783"/>
      <c r="E690" s="310">
        <f t="shared" ref="E690:L690" si="149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 t="str">
        <f t="shared" si="143"/>
        <v/>
      </c>
      <c r="N690" s="13"/>
    </row>
    <row r="691" spans="2:14">
      <c r="B691" s="346"/>
      <c r="C691" s="279">
        <v>2910</v>
      </c>
      <c r="D691" s="347" t="s">
        <v>1954</v>
      </c>
      <c r="E691" s="281">
        <f t="shared" ref="E691:E698" si="150">F691+G691+H691</f>
        <v>0</v>
      </c>
      <c r="F691" s="152"/>
      <c r="G691" s="153"/>
      <c r="H691" s="1418"/>
      <c r="I691" s="152"/>
      <c r="J691" s="153"/>
      <c r="K691" s="1418"/>
      <c r="L691" s="281">
        <f t="shared" ref="L691:L698" si="151">I691+J691+K691</f>
        <v>0</v>
      </c>
      <c r="M691" s="12" t="str">
        <f t="shared" si="143"/>
        <v/>
      </c>
      <c r="N691" s="13"/>
    </row>
    <row r="692" spans="2:14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 t="str">
        <f t="shared" si="143"/>
        <v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 t="str">
        <f t="shared" si="143"/>
        <v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 t="str">
        <f t="shared" si="143"/>
        <v/>
      </c>
      <c r="N694" s="13"/>
    </row>
    <row r="695" spans="2:14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 t="str">
        <f t="shared" si="143"/>
        <v/>
      </c>
      <c r="N695" s="13"/>
    </row>
    <row r="696" spans="2:14">
      <c r="B696" s="292"/>
      <c r="C696" s="318">
        <v>2990</v>
      </c>
      <c r="D696" s="356" t="s">
        <v>1973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 t="str">
        <f t="shared" si="143"/>
        <v/>
      </c>
      <c r="N696" s="13"/>
    </row>
    <row r="697" spans="2:14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 t="str">
        <f t="shared" si="143"/>
        <v/>
      </c>
      <c r="N697" s="13"/>
    </row>
    <row r="698" spans="2:14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 t="str">
        <f t="shared" si="143"/>
        <v/>
      </c>
      <c r="N698" s="13"/>
    </row>
    <row r="699" spans="2:14">
      <c r="B699" s="272">
        <v>3300</v>
      </c>
      <c r="C699" s="358" t="s">
        <v>2004</v>
      </c>
      <c r="D699" s="1481"/>
      <c r="E699" s="310">
        <f t="shared" ref="E699:L699" si="152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 t="str">
        <f t="shared" si="143"/>
        <v/>
      </c>
      <c r="N699" s="13"/>
    </row>
    <row r="700" spans="2:14">
      <c r="B700" s="291"/>
      <c r="C700" s="279">
        <v>3301</v>
      </c>
      <c r="D700" s="359" t="s">
        <v>231</v>
      </c>
      <c r="E700" s="281">
        <f t="shared" ref="E700:E707" si="153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t="shared" ref="L700:L707" si="154">I700+J700+K700</f>
        <v>0</v>
      </c>
      <c r="M700" s="12" t="str">
        <f t="shared" si="143"/>
        <v/>
      </c>
      <c r="N700" s="13"/>
    </row>
    <row r="701" spans="2:14">
      <c r="B701" s="291"/>
      <c r="C701" s="293">
        <v>3302</v>
      </c>
      <c r="D701" s="360" t="s">
        <v>713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 t="str">
        <f t="shared" ref="M701:M732" si="155">(IF($E701&lt;&gt;0,$M$2,IF($L701&lt;&gt;0,$M$2,"")))</f>
        <v/>
      </c>
      <c r="N701" s="13"/>
    </row>
    <row r="702" spans="2:14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 t="str">
        <f t="shared" si="155"/>
        <v/>
      </c>
      <c r="N702" s="13"/>
    </row>
    <row r="703" spans="2:14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 t="str">
        <f t="shared" si="155"/>
        <v/>
      </c>
      <c r="N703" s="13"/>
    </row>
    <row r="704" spans="2:14" ht="31.5">
      <c r="B704" s="291"/>
      <c r="C704" s="285">
        <v>3306</v>
      </c>
      <c r="D704" s="361" t="s">
        <v>1656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 t="str">
        <f t="shared" si="155"/>
        <v/>
      </c>
      <c r="N704" s="13"/>
    </row>
    <row r="705" spans="2:14">
      <c r="B705" s="272">
        <v>3900</v>
      </c>
      <c r="C705" s="1782" t="s">
        <v>234</v>
      </c>
      <c r="D705" s="1783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 t="str">
        <f t="shared" si="155"/>
        <v/>
      </c>
      <c r="N705" s="13"/>
    </row>
    <row r="706" spans="2:14">
      <c r="B706" s="272">
        <v>4000</v>
      </c>
      <c r="C706" s="1782" t="s">
        <v>235</v>
      </c>
      <c r="D706" s="1783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 t="str">
        <f t="shared" si="155"/>
        <v/>
      </c>
      <c r="N706" s="13"/>
    </row>
    <row r="707" spans="2:14">
      <c r="B707" s="272">
        <v>4100</v>
      </c>
      <c r="C707" s="1782" t="s">
        <v>236</v>
      </c>
      <c r="D707" s="1783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 t="shared" si="154"/>
        <v>0</v>
      </c>
      <c r="M707" s="12" t="str">
        <f t="shared" si="155"/>
        <v/>
      </c>
      <c r="N707" s="13"/>
    </row>
    <row r="708" spans="2:14">
      <c r="B708" s="272">
        <v>4200</v>
      </c>
      <c r="C708" s="1782" t="s">
        <v>237</v>
      </c>
      <c r="D708" s="1783"/>
      <c r="E708" s="310">
        <f t="shared" ref="E708:L708" si="156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 t="str">
        <f t="shared" si="155"/>
        <v/>
      </c>
      <c r="N708" s="13"/>
    </row>
    <row r="709" spans="2:14">
      <c r="B709" s="362"/>
      <c r="C709" s="279">
        <v>4201</v>
      </c>
      <c r="D709" s="280" t="s">
        <v>238</v>
      </c>
      <c r="E709" s="281">
        <f t="shared" ref="E709:E714" si="157">F709+G709+H709</f>
        <v>0</v>
      </c>
      <c r="F709" s="152"/>
      <c r="G709" s="153"/>
      <c r="H709" s="1418"/>
      <c r="I709" s="152"/>
      <c r="J709" s="153"/>
      <c r="K709" s="1418"/>
      <c r="L709" s="281">
        <f t="shared" ref="L709:L714" si="158">I709+J709+K709</f>
        <v>0</v>
      </c>
      <c r="M709" s="12" t="str">
        <f t="shared" si="155"/>
        <v/>
      </c>
      <c r="N709" s="13"/>
    </row>
    <row r="710" spans="2:14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 t="str">
        <f t="shared" si="155"/>
        <v/>
      </c>
      <c r="N710" s="13"/>
    </row>
    <row r="711" spans="2:14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 t="str">
        <f t="shared" si="155"/>
        <v/>
      </c>
      <c r="N711" s="13"/>
    </row>
    <row r="712" spans="2:14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 t="str">
        <f t="shared" si="155"/>
        <v/>
      </c>
      <c r="N712" s="13"/>
    </row>
    <row r="713" spans="2:14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 t="str">
        <f t="shared" si="155"/>
        <v/>
      </c>
      <c r="N713" s="13"/>
    </row>
    <row r="714" spans="2:14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 t="str">
        <f t="shared" si="155"/>
        <v/>
      </c>
      <c r="N714" s="13"/>
    </row>
    <row r="715" spans="2:14">
      <c r="B715" s="272">
        <v>4300</v>
      </c>
      <c r="C715" s="1782" t="s">
        <v>1660</v>
      </c>
      <c r="D715" s="1783"/>
      <c r="E715" s="310">
        <f t="shared" ref="E715:L715" si="159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 t="str">
        <f t="shared" si="155"/>
        <v/>
      </c>
      <c r="N715" s="13"/>
    </row>
    <row r="716" spans="2:14">
      <c r="B716" s="362"/>
      <c r="C716" s="279">
        <v>4301</v>
      </c>
      <c r="D716" s="311" t="s">
        <v>244</v>
      </c>
      <c r="E716" s="281">
        <f t="shared" ref="E716:E721" si="160">F716+G716+H716</f>
        <v>0</v>
      </c>
      <c r="F716" s="152"/>
      <c r="G716" s="153"/>
      <c r="H716" s="1418"/>
      <c r="I716" s="152"/>
      <c r="J716" s="153"/>
      <c r="K716" s="1418"/>
      <c r="L716" s="281">
        <f t="shared" ref="L716:L721" si="161">I716+J716+K716</f>
        <v>0</v>
      </c>
      <c r="M716" s="12" t="str">
        <f t="shared" si="155"/>
        <v/>
      </c>
      <c r="N716" s="13"/>
    </row>
    <row r="717" spans="2:14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 t="str">
        <f t="shared" si="155"/>
        <v/>
      </c>
      <c r="N717" s="13"/>
    </row>
    <row r="718" spans="2:14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 t="str">
        <f t="shared" si="155"/>
        <v/>
      </c>
      <c r="N718" s="13"/>
    </row>
    <row r="719" spans="2:14">
      <c r="B719" s="272">
        <v>4400</v>
      </c>
      <c r="C719" s="1782" t="s">
        <v>1657</v>
      </c>
      <c r="D719" s="1783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 t="str">
        <f t="shared" si="155"/>
        <v/>
      </c>
      <c r="N719" s="13"/>
    </row>
    <row r="720" spans="2:14">
      <c r="B720" s="272">
        <v>4500</v>
      </c>
      <c r="C720" s="1782" t="s">
        <v>1658</v>
      </c>
      <c r="D720" s="1783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 t="str">
        <f t="shared" si="155"/>
        <v/>
      </c>
      <c r="N720" s="13"/>
    </row>
    <row r="721" spans="2:14">
      <c r="B721" s="272">
        <v>4600</v>
      </c>
      <c r="C721" s="1788" t="s">
        <v>247</v>
      </c>
      <c r="D721" s="1789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 t="str">
        <f t="shared" si="155"/>
        <v/>
      </c>
      <c r="N721" s="13"/>
    </row>
    <row r="722" spans="2:14">
      <c r="B722" s="272">
        <v>4900</v>
      </c>
      <c r="C722" s="1782" t="s">
        <v>273</v>
      </c>
      <c r="D722" s="1783"/>
      <c r="E722" s="310">
        <f t="shared" ref="E722:L722" si="16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 t="str">
        <f t="shared" si="155"/>
        <v/>
      </c>
      <c r="N722" s="13"/>
    </row>
    <row r="723" spans="2:14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 t="str">
        <f t="shared" si="155"/>
        <v/>
      </c>
      <c r="N723" s="13"/>
    </row>
    <row r="724" spans="2:14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 t="str">
        <f t="shared" si="155"/>
        <v/>
      </c>
      <c r="N724" s="13"/>
    </row>
    <row r="725" spans="2:14">
      <c r="B725" s="365">
        <v>5100</v>
      </c>
      <c r="C725" s="1786" t="s">
        <v>248</v>
      </c>
      <c r="D725" s="1787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 t="str">
        <f t="shared" si="155"/>
        <v/>
      </c>
      <c r="N725" s="13"/>
    </row>
    <row r="726" spans="2:14">
      <c r="B726" s="365">
        <v>5200</v>
      </c>
      <c r="C726" s="1786" t="s">
        <v>249</v>
      </c>
      <c r="D726" s="1787"/>
      <c r="E726" s="310">
        <f t="shared" ref="E726:L726" si="163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 t="str">
        <f t="shared" si="155"/>
        <v/>
      </c>
      <c r="N726" s="13"/>
    </row>
    <row r="727" spans="2:14">
      <c r="B727" s="366"/>
      <c r="C727" s="367">
        <v>5201</v>
      </c>
      <c r="D727" s="368" t="s">
        <v>250</v>
      </c>
      <c r="E727" s="281">
        <f t="shared" ref="E727:E733" si="164">F727+G727+H727</f>
        <v>0</v>
      </c>
      <c r="F727" s="152"/>
      <c r="G727" s="153"/>
      <c r="H727" s="1418"/>
      <c r="I727" s="152"/>
      <c r="J727" s="153"/>
      <c r="K727" s="1418"/>
      <c r="L727" s="281">
        <f t="shared" ref="L727:L733" si="165">I727+J727+K727</f>
        <v>0</v>
      </c>
      <c r="M727" s="12" t="str">
        <f t="shared" si="155"/>
        <v/>
      </c>
      <c r="N727" s="13"/>
    </row>
    <row r="728" spans="2:14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 t="str">
        <f t="shared" si="155"/>
        <v/>
      </c>
      <c r="N728" s="13"/>
    </row>
    <row r="729" spans="2:14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 t="str">
        <f t="shared" si="155"/>
        <v/>
      </c>
      <c r="N729" s="13"/>
    </row>
    <row r="730" spans="2:14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 t="str">
        <f t="shared" si="155"/>
        <v/>
      </c>
      <c r="N730" s="13"/>
    </row>
    <row r="731" spans="2:14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 t="str">
        <f t="shared" si="155"/>
        <v/>
      </c>
      <c r="N731" s="13"/>
    </row>
    <row r="732" spans="2:14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 t="str">
        <f t="shared" si="155"/>
        <v/>
      </c>
      <c r="N732" s="13"/>
    </row>
    <row r="733" spans="2:14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 t="str">
        <f t="shared" ref="M733:M752" si="166">(IF($E733&lt;&gt;0,$M$2,IF($L733&lt;&gt;0,$M$2,"")))</f>
        <v/>
      </c>
      <c r="N733" s="13"/>
    </row>
    <row r="734" spans="2:14">
      <c r="B734" s="365">
        <v>5300</v>
      </c>
      <c r="C734" s="1786" t="s">
        <v>623</v>
      </c>
      <c r="D734" s="1787"/>
      <c r="E734" s="310">
        <f t="shared" ref="E734:L734" si="167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 t="str">
        <f t="shared" si="166"/>
        <v/>
      </c>
      <c r="N734" s="13"/>
    </row>
    <row r="735" spans="2:14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 t="str">
        <f t="shared" si="166"/>
        <v/>
      </c>
      <c r="N735" s="13"/>
    </row>
    <row r="736" spans="2:14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 t="str">
        <f t="shared" si="166"/>
        <v/>
      </c>
      <c r="N736" s="13"/>
    </row>
    <row r="737" spans="2:14">
      <c r="B737" s="365">
        <v>5400</v>
      </c>
      <c r="C737" s="1786" t="s">
        <v>683</v>
      </c>
      <c r="D737" s="1787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 t="str">
        <f t="shared" si="166"/>
        <v/>
      </c>
      <c r="N737" s="13"/>
    </row>
    <row r="738" spans="2:14">
      <c r="B738" s="272">
        <v>5500</v>
      </c>
      <c r="C738" s="1782" t="s">
        <v>684</v>
      </c>
      <c r="D738" s="1783"/>
      <c r="E738" s="310">
        <f t="shared" ref="E738:L738" si="16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 t="str">
        <f t="shared" si="166"/>
        <v/>
      </c>
      <c r="N738" s="13"/>
    </row>
    <row r="739" spans="2:14">
      <c r="B739" s="362"/>
      <c r="C739" s="279">
        <v>5501</v>
      </c>
      <c r="D739" s="311" t="s">
        <v>685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 t="str">
        <f t="shared" si="166"/>
        <v/>
      </c>
      <c r="N739" s="13"/>
    </row>
    <row r="740" spans="2:14">
      <c r="B740" s="362"/>
      <c r="C740" s="293">
        <v>5502</v>
      </c>
      <c r="D740" s="294" t="s">
        <v>686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 t="str">
        <f t="shared" si="166"/>
        <v/>
      </c>
      <c r="N740" s="13"/>
    </row>
    <row r="741" spans="2:14">
      <c r="B741" s="362"/>
      <c r="C741" s="293">
        <v>5503</v>
      </c>
      <c r="D741" s="363" t="s">
        <v>687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 t="str">
        <f t="shared" si="166"/>
        <v/>
      </c>
      <c r="N741" s="13"/>
    </row>
    <row r="742" spans="2:14">
      <c r="B742" s="362"/>
      <c r="C742" s="285">
        <v>5504</v>
      </c>
      <c r="D742" s="339" t="s">
        <v>688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 t="str">
        <f t="shared" si="166"/>
        <v/>
      </c>
      <c r="N742" s="13"/>
    </row>
    <row r="743" spans="2:14">
      <c r="B743" s="365">
        <v>5700</v>
      </c>
      <c r="C743" s="1790" t="s">
        <v>912</v>
      </c>
      <c r="D743" s="1791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 t="str">
        <f t="shared" si="166"/>
        <v/>
      </c>
      <c r="N743" s="13"/>
    </row>
    <row r="744" spans="2:14">
      <c r="B744" s="366"/>
      <c r="C744" s="367">
        <v>5701</v>
      </c>
      <c r="D744" s="368" t="s">
        <v>689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 t="str">
        <f t="shared" si="166"/>
        <v/>
      </c>
      <c r="N744" s="13"/>
    </row>
    <row r="745" spans="2:14">
      <c r="B745" s="366"/>
      <c r="C745" s="373">
        <v>5702</v>
      </c>
      <c r="D745" s="374" t="s">
        <v>690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 t="str">
        <f t="shared" si="166"/>
        <v/>
      </c>
      <c r="N745" s="13"/>
    </row>
    <row r="746" spans="2:14">
      <c r="B746" s="292"/>
      <c r="C746" s="375">
        <v>4071</v>
      </c>
      <c r="D746" s="376" t="s">
        <v>691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 t="str">
        <f t="shared" si="166"/>
        <v/>
      </c>
      <c r="N746" s="13"/>
    </row>
    <row r="747" spans="2:14">
      <c r="B747" s="582"/>
      <c r="C747" s="1792" t="s">
        <v>692</v>
      </c>
      <c r="D747" s="1793"/>
      <c r="E747" s="1438"/>
      <c r="F747" s="1438"/>
      <c r="G747" s="1438"/>
      <c r="H747" s="1438"/>
      <c r="I747" s="1438"/>
      <c r="J747" s="1438"/>
      <c r="K747" s="1438"/>
      <c r="L747" s="1439"/>
      <c r="M747" s="12" t="str">
        <f t="shared" si="166"/>
        <v/>
      </c>
      <c r="N747" s="13"/>
    </row>
    <row r="748" spans="2:14">
      <c r="B748" s="381">
        <v>98</v>
      </c>
      <c r="C748" s="1792" t="s">
        <v>692</v>
      </c>
      <c r="D748" s="1793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 t="str">
        <f t="shared" si="166"/>
        <v/>
      </c>
      <c r="N748" s="13"/>
    </row>
    <row r="749" spans="2:14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 t="str">
        <f t="shared" si="166"/>
        <v/>
      </c>
      <c r="N749" s="13"/>
    </row>
    <row r="750" spans="2:14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 t="str">
        <f t="shared" si="166"/>
        <v/>
      </c>
      <c r="N750" s="13"/>
    </row>
    <row r="751" spans="2:14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 t="str">
        <f t="shared" si="166"/>
        <v/>
      </c>
      <c r="N751" s="13"/>
    </row>
    <row r="752" spans="2:14">
      <c r="B752" s="1464"/>
      <c r="C752" s="393" t="s">
        <v>739</v>
      </c>
      <c r="D752" s="1432">
        <f>+B752</f>
        <v>0</v>
      </c>
      <c r="E752" s="395">
        <f t="shared" ref="E752:L752" si="169">SUM(E637,E640,E646,E654,E655,E673,E677,E683,E686,E687,E688,E689,E690,E699,E705,E706,E707,E708,E715,E719,E720,E721,E722,E725,E726,E734,E737,E738,E743)+E748</f>
        <v>5887</v>
      </c>
      <c r="F752" s="396">
        <f t="shared" si="169"/>
        <v>5887</v>
      </c>
      <c r="G752" s="397">
        <f t="shared" si="169"/>
        <v>0</v>
      </c>
      <c r="H752" s="398">
        <f t="shared" si="169"/>
        <v>0</v>
      </c>
      <c r="I752" s="396">
        <f t="shared" si="169"/>
        <v>4594</v>
      </c>
      <c r="J752" s="397">
        <f t="shared" si="169"/>
        <v>0</v>
      </c>
      <c r="K752" s="398">
        <f t="shared" si="169"/>
        <v>0</v>
      </c>
      <c r="L752" s="395">
        <f t="shared" si="169"/>
        <v>4594</v>
      </c>
      <c r="M752" s="12">
        <f t="shared" si="166"/>
        <v>1</v>
      </c>
      <c r="N752" s="73" t="str">
        <f>LEFT(C634,1)</f>
        <v>3</v>
      </c>
    </row>
    <row r="753" spans="2:13">
      <c r="B753" s="79" t="s">
        <v>120</v>
      </c>
      <c r="C753" s="1"/>
      <c r="L753" s="6"/>
      <c r="M753" s="7">
        <f>(IF($E752&lt;&gt;0,$M$2,IF($L752&lt;&gt;0,$M$2,"")))</f>
        <v>1</v>
      </c>
    </row>
    <row r="754" spans="2:13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 t="str">
        <f>(IF(E750&lt;&gt;0,$G$2,IF(L750&lt;&gt;0,$G$2,"")))</f>
        <v/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 t="str">
        <f>(IF(E751&lt;&gt;0,$G$2,IF(L751&lt;&gt;0,$G$2,"")))</f>
        <v/>
      </c>
    </row>
  </sheetData>
  <sheetProtection password="81B0" sheet="1" objects="1" scenarios="1"/>
  <mergeCells count="142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phoneticPr fontId="2" type="noConversion"/>
  <conditionalFormatting sqref="D447">
    <cfRule type="cellIs" dxfId="91" priority="91" stopIfTrue="1" operator="notEqual">
      <formula>0</formula>
    </cfRule>
  </conditionalFormatting>
  <conditionalFormatting sqref="D598">
    <cfRule type="cellIs" dxfId="90" priority="90" stopIfTrue="1" operator="notEqual">
      <formula>0</formula>
    </cfRule>
  </conditionalFormatting>
  <conditionalFormatting sqref="E15">
    <cfRule type="cellIs" dxfId="89" priority="84" stopIfTrue="1" operator="equal">
      <formula>98</formula>
    </cfRule>
    <cfRule type="cellIs" dxfId="88" priority="86" stopIfTrue="1" operator="equal">
      <formula>96</formula>
    </cfRule>
    <cfRule type="cellIs" dxfId="87" priority="87" stopIfTrue="1" operator="equal">
      <formula>42</formula>
    </cfRule>
    <cfRule type="cellIs" dxfId="35" priority="88" stopIfTrue="1" operator="equal">
      <formula>97</formula>
    </cfRule>
    <cfRule type="cellIs" dxfId="34" priority="89" stopIfTrue="1" operator="equal">
      <formula>33</formula>
    </cfRule>
  </conditionalFormatting>
  <conditionalFormatting sqref="F15">
    <cfRule type="cellIs" dxfId="86" priority="80" stopIfTrue="1" operator="equal">
      <formula>"ЧУЖДИ СРЕДСТВА"</formula>
    </cfRule>
    <cfRule type="cellIs" dxfId="85" priority="81" stopIfTrue="1" operator="equal">
      <formula>"СЕС - ДМП"</formula>
    </cfRule>
    <cfRule type="cellIs" dxfId="84" priority="82" stopIfTrue="1" operator="equal">
      <formula>"СЕС - РА"</formula>
    </cfRule>
    <cfRule type="cellIs" dxfId="33" priority="83" stopIfTrue="1" operator="equal">
      <formula>"СЕС - ДЕС"</formula>
    </cfRule>
    <cfRule type="cellIs" dxfId="32" priority="85" stopIfTrue="1" operator="equal">
      <formula>"СЕС - КСФ"</formula>
    </cfRule>
  </conditionalFormatting>
  <conditionalFormatting sqref="F179">
    <cfRule type="cellIs" dxfId="83" priority="68" stopIfTrue="1" operator="equal">
      <formula>0</formula>
    </cfRule>
  </conditionalFormatting>
  <conditionalFormatting sqref="E181">
    <cfRule type="cellIs" dxfId="82" priority="63" stopIfTrue="1" operator="equal">
      <formula>98</formula>
    </cfRule>
    <cfRule type="cellIs" dxfId="81" priority="64" stopIfTrue="1" operator="equal">
      <formula>96</formula>
    </cfRule>
    <cfRule type="cellIs" dxfId="80" priority="65" stopIfTrue="1" operator="equal">
      <formula>42</formula>
    </cfRule>
    <cfRule type="cellIs" dxfId="31" priority="66" stopIfTrue="1" operator="equal">
      <formula>97</formula>
    </cfRule>
    <cfRule type="cellIs" dxfId="30" priority="67" stopIfTrue="1" operator="equal">
      <formula>33</formula>
    </cfRule>
  </conditionalFormatting>
  <conditionalFormatting sqref="F181">
    <cfRule type="cellIs" dxfId="79" priority="58" stopIfTrue="1" operator="equal">
      <formula>"ЧУЖДИ СРЕДСТВА"</formula>
    </cfRule>
    <cfRule type="cellIs" dxfId="78" priority="59" stopIfTrue="1" operator="equal">
      <formula>"СЕС - ДМП"</formula>
    </cfRule>
    <cfRule type="cellIs" dxfId="77" priority="60" stopIfTrue="1" operator="equal">
      <formula>"СЕС - РА"</formula>
    </cfRule>
    <cfRule type="cellIs" dxfId="29" priority="61" stopIfTrue="1" operator="equal">
      <formula>"СЕС - ДЕС"</formula>
    </cfRule>
    <cfRule type="cellIs" dxfId="28" priority="62" stopIfTrue="1" operator="equal">
      <formula>"СЕС - КСФ"</formula>
    </cfRule>
  </conditionalFormatting>
  <conditionalFormatting sqref="F353">
    <cfRule type="cellIs" dxfId="76" priority="57" stopIfTrue="1" operator="equal">
      <formula>0</formula>
    </cfRule>
  </conditionalFormatting>
  <conditionalFormatting sqref="E355">
    <cfRule type="cellIs" dxfId="75" priority="52" stopIfTrue="1" operator="equal">
      <formula>98</formula>
    </cfRule>
    <cfRule type="cellIs" dxfId="74" priority="53" stopIfTrue="1" operator="equal">
      <formula>96</formula>
    </cfRule>
    <cfRule type="cellIs" dxfId="73" priority="54" stopIfTrue="1" operator="equal">
      <formula>42</formula>
    </cfRule>
    <cfRule type="cellIs" dxfId="27" priority="55" stopIfTrue="1" operator="equal">
      <formula>97</formula>
    </cfRule>
    <cfRule type="cellIs" dxfId="26" priority="56" stopIfTrue="1" operator="equal">
      <formula>33</formula>
    </cfRule>
  </conditionalFormatting>
  <conditionalFormatting sqref="F355">
    <cfRule type="cellIs" dxfId="72" priority="47" stopIfTrue="1" operator="equal">
      <formula>"ЧУЖДИ СРЕДСТВА"</formula>
    </cfRule>
    <cfRule type="cellIs" dxfId="71" priority="48" stopIfTrue="1" operator="equal">
      <formula>"СЕС - ДМП"</formula>
    </cfRule>
    <cfRule type="cellIs" dxfId="70" priority="49" stopIfTrue="1" operator="equal">
      <formula>"СЕС - РА"</formula>
    </cfRule>
    <cfRule type="cellIs" dxfId="25" priority="50" stopIfTrue="1" operator="equal">
      <formula>"СЕС - ДЕС"</formula>
    </cfRule>
    <cfRule type="cellIs" dxfId="24" priority="51" stopIfTrue="1" operator="equal">
      <formula>"СЕС - КСФ"</formula>
    </cfRule>
  </conditionalFormatting>
  <conditionalFormatting sqref="F438">
    <cfRule type="cellIs" dxfId="69" priority="46" stopIfTrue="1" operator="equal">
      <formula>0</formula>
    </cfRule>
  </conditionalFormatting>
  <conditionalFormatting sqref="E440">
    <cfRule type="cellIs" dxfId="68" priority="41" stopIfTrue="1" operator="equal">
      <formula>98</formula>
    </cfRule>
    <cfRule type="cellIs" dxfId="67" priority="42" stopIfTrue="1" operator="equal">
      <formula>96</formula>
    </cfRule>
    <cfRule type="cellIs" dxfId="66" priority="43" stopIfTrue="1" operator="equal">
      <formula>42</formula>
    </cfRule>
    <cfRule type="cellIs" dxfId="23" priority="44" stopIfTrue="1" operator="equal">
      <formula>97</formula>
    </cfRule>
    <cfRule type="cellIs" dxfId="22" priority="45" stopIfTrue="1" operator="equal">
      <formula>33</formula>
    </cfRule>
  </conditionalFormatting>
  <conditionalFormatting sqref="F440">
    <cfRule type="cellIs" dxfId="65" priority="36" stopIfTrue="1" operator="equal">
      <formula>"ЧУЖДИ СРЕДСТВА"</formula>
    </cfRule>
    <cfRule type="cellIs" dxfId="64" priority="37" stopIfTrue="1" operator="equal">
      <formula>"СЕС - ДМП"</formula>
    </cfRule>
    <cfRule type="cellIs" dxfId="63" priority="38" stopIfTrue="1" operator="equal">
      <formula>"СЕС - РА"</formula>
    </cfRule>
    <cfRule type="cellIs" dxfId="21" priority="39" stopIfTrue="1" operator="equal">
      <formula>"СЕС - ДЕС"</formula>
    </cfRule>
    <cfRule type="cellIs" dxfId="20" priority="40" stopIfTrue="1" operator="equal">
      <formula>"СЕС - КСФ"</formula>
    </cfRule>
  </conditionalFormatting>
  <conditionalFormatting sqref="E447">
    <cfRule type="cellIs" dxfId="62" priority="35" stopIfTrue="1" operator="notEqual">
      <formula>0</formula>
    </cfRule>
  </conditionalFormatting>
  <conditionalFormatting sqref="F447">
    <cfRule type="cellIs" dxfId="61" priority="34" stopIfTrue="1" operator="notEqual">
      <formula>0</formula>
    </cfRule>
  </conditionalFormatting>
  <conditionalFormatting sqref="G447">
    <cfRule type="cellIs" dxfId="60" priority="33" stopIfTrue="1" operator="notEqual">
      <formula>0</formula>
    </cfRule>
  </conditionalFormatting>
  <conditionalFormatting sqref="H447">
    <cfRule type="cellIs" dxfId="59" priority="32" stopIfTrue="1" operator="notEqual">
      <formula>0</formula>
    </cfRule>
  </conditionalFormatting>
  <conditionalFormatting sqref="I447">
    <cfRule type="cellIs" dxfId="58" priority="31" stopIfTrue="1" operator="notEqual">
      <formula>0</formula>
    </cfRule>
  </conditionalFormatting>
  <conditionalFormatting sqref="J447">
    <cfRule type="cellIs" dxfId="57" priority="30" stopIfTrue="1" operator="notEqual">
      <formula>0</formula>
    </cfRule>
  </conditionalFormatting>
  <conditionalFormatting sqref="K447">
    <cfRule type="cellIs" dxfId="56" priority="29" stopIfTrue="1" operator="notEqual">
      <formula>0</formula>
    </cfRule>
  </conditionalFormatting>
  <conditionalFormatting sqref="L447">
    <cfRule type="cellIs" dxfId="55" priority="28" stopIfTrue="1" operator="notEqual">
      <formula>0</formula>
    </cfRule>
  </conditionalFormatting>
  <conditionalFormatting sqref="E598">
    <cfRule type="cellIs" dxfId="54" priority="27" stopIfTrue="1" operator="notEqual">
      <formula>0</formula>
    </cfRule>
  </conditionalFormatting>
  <conditionalFormatting sqref="F598:G598">
    <cfRule type="cellIs" dxfId="53" priority="26" stopIfTrue="1" operator="notEqual">
      <formula>0</formula>
    </cfRule>
  </conditionalFormatting>
  <conditionalFormatting sqref="H598">
    <cfRule type="cellIs" dxfId="52" priority="25" stopIfTrue="1" operator="notEqual">
      <formula>0</formula>
    </cfRule>
  </conditionalFormatting>
  <conditionalFormatting sqref="I598">
    <cfRule type="cellIs" dxfId="51" priority="24" stopIfTrue="1" operator="notEqual">
      <formula>0</formula>
    </cfRule>
  </conditionalFormatting>
  <conditionalFormatting sqref="J598:K598">
    <cfRule type="cellIs" dxfId="50" priority="23" stopIfTrue="1" operator="notEqual">
      <formula>0</formula>
    </cfRule>
  </conditionalFormatting>
  <conditionalFormatting sqref="L598">
    <cfRule type="cellIs" dxfId="49" priority="22" stopIfTrue="1" operator="notEqual">
      <formula>0</formula>
    </cfRule>
  </conditionalFormatting>
  <conditionalFormatting sqref="F454">
    <cfRule type="cellIs" dxfId="48" priority="20" stopIfTrue="1" operator="equal">
      <formula>0</formula>
    </cfRule>
  </conditionalFormatting>
  <conditionalFormatting sqref="E456">
    <cfRule type="cellIs" dxfId="47" priority="15" stopIfTrue="1" operator="equal">
      <formula>98</formula>
    </cfRule>
    <cfRule type="cellIs" dxfId="46" priority="16" stopIfTrue="1" operator="equal">
      <formula>96</formula>
    </cfRule>
    <cfRule type="cellIs" dxfId="45" priority="17" stopIfTrue="1" operator="equal">
      <formula>42</formula>
    </cfRule>
    <cfRule type="cellIs" dxfId="19" priority="18" stopIfTrue="1" operator="equal">
      <formula>97</formula>
    </cfRule>
    <cfRule type="cellIs" dxfId="18" priority="19" stopIfTrue="1" operator="equal">
      <formula>33</formula>
    </cfRule>
  </conditionalFormatting>
  <conditionalFormatting sqref="F456">
    <cfRule type="cellIs" dxfId="44" priority="10" stopIfTrue="1" operator="equal">
      <formula>"ЧУЖДИ СРЕДСТВА"</formula>
    </cfRule>
    <cfRule type="cellIs" dxfId="43" priority="11" stopIfTrue="1" operator="equal">
      <formula>"СЕС - ДМП"</formula>
    </cfRule>
    <cfRule type="cellIs" dxfId="42" priority="12" stopIfTrue="1" operator="equal">
      <formula>"СЕС - РА"</formula>
    </cfRule>
    <cfRule type="cellIs" dxfId="17" priority="13" stopIfTrue="1" operator="equal">
      <formula>"СЕС - ДЕС"</formula>
    </cfRule>
    <cfRule type="cellIs" dxfId="16" priority="14" stopIfTrue="1" operator="equal">
      <formula>"СЕС - КСФ"</formula>
    </cfRule>
  </conditionalFormatting>
  <conditionalFormatting sqref="I9:J9">
    <cfRule type="cellIs" dxfId="41" priority="5" stopIfTrue="1" operator="between">
      <formula>1000000000000</formula>
      <formula>9999999999999990</formula>
    </cfRule>
    <cfRule type="cellIs" dxfId="40" priority="6" stopIfTrue="1" operator="between">
      <formula>10000000000</formula>
      <formula>999999999999</formula>
    </cfRule>
    <cfRule type="cellIs" dxfId="39" priority="7" stopIfTrue="1" operator="between">
      <formula>1000000</formula>
      <formula>99999999</formula>
    </cfRule>
    <cfRule type="cellIs" dxfId="38" priority="8" stopIfTrue="1" operator="between">
      <formula>100</formula>
      <formula>9900</formula>
    </cfRule>
  </conditionalFormatting>
  <conditionalFormatting sqref="G170">
    <cfRule type="cellIs" dxfId="37" priority="2" stopIfTrue="1" operator="greaterThan">
      <formula>$G$25</formula>
    </cfRule>
  </conditionalFormatting>
  <conditionalFormatting sqref="J170">
    <cfRule type="cellIs" dxfId="36" priority="1" stopIfTrue="1" operator="greaterThan">
      <formula>$J$25</formula>
    </cfRule>
  </conditionalFormatting>
  <dataValidations count="10">
    <dataValidation type="whole" errorStyle="information" operator="greaterThan" allowBlank="1" showInputMessage="1" showErrorMessage="1" error="Въвежда се положително число !" sqref="D381">
      <formula1>0</formula1>
    </dataValidation>
    <dataValidation type="whole" errorStyle="information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 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1" right="0.15748031496062992" top="0.31496062992125984" bottom="0.27559055118110237" header="0.19685039370078741" footer="0.19685039370078741"/>
  <pageSetup paperSize="9" scale="50" orientation="landscape" blackAndWhite="1" r:id="rId1"/>
  <headerFooter alignWithMargins="0"/>
  <rowBreaks count="3" manualBreakCount="3">
    <brk id="172" max="16383" man="1"/>
    <brk id="301" max="16383" man="1"/>
    <brk id="42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topLeftCell="D281" workbookViewId="0">
      <selection activeCell="E293" sqref="E293"/>
    </sheetView>
  </sheetViews>
  <sheetFormatPr defaultRowHeight="14.25"/>
  <cols>
    <col min="1" max="1" width="48.140625" style="1491" hidden="1" customWidth="1"/>
    <col min="2" max="2" width="105.85546875" style="1517" hidden="1" customWidth="1"/>
    <col min="3" max="3" width="48.140625" style="1491" hidden="1" customWidth="1"/>
    <col min="4" max="5" width="48.140625" style="1491" customWidth="1"/>
    <col min="6" max="16384" width="9.140625" style="1491"/>
  </cols>
  <sheetData>
    <row r="1" spans="1:3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1661</v>
      </c>
    </row>
    <row r="3" spans="1:3" ht="35.25" customHeight="1">
      <c r="A3" s="1492">
        <v>33</v>
      </c>
      <c r="B3" s="1493" t="s">
        <v>1208</v>
      </c>
      <c r="C3" s="1495" t="s">
        <v>1662</v>
      </c>
    </row>
    <row r="4" spans="1:3" ht="35.25" customHeight="1">
      <c r="A4" s="1492">
        <v>42</v>
      </c>
      <c r="B4" s="1493" t="s">
        <v>1209</v>
      </c>
      <c r="C4" s="1496" t="s">
        <v>1663</v>
      </c>
    </row>
    <row r="5" spans="1:3" ht="19.5">
      <c r="A5" s="1492">
        <v>96</v>
      </c>
      <c r="B5" s="1493" t="s">
        <v>1210</v>
      </c>
      <c r="C5" s="1496" t="s">
        <v>1664</v>
      </c>
    </row>
    <row r="6" spans="1:3" ht="19.5">
      <c r="A6" s="1492">
        <v>97</v>
      </c>
      <c r="B6" s="1493" t="s">
        <v>1211</v>
      </c>
      <c r="C6" s="1496" t="s">
        <v>1665</v>
      </c>
    </row>
    <row r="7" spans="1:3" ht="19.5">
      <c r="A7" s="1492">
        <v>98</v>
      </c>
      <c r="B7" s="1493" t="s">
        <v>1212</v>
      </c>
      <c r="C7" s="1496" t="s">
        <v>1666</v>
      </c>
    </row>
    <row r="8" spans="1:3" ht="15">
      <c r="A8" s="1497"/>
      <c r="B8" s="1497"/>
      <c r="C8" s="1497"/>
    </row>
    <row r="9" spans="1:3" ht="15.75">
      <c r="A9" s="1498"/>
      <c r="B9" s="1498"/>
      <c r="C9" s="1499"/>
    </row>
    <row r="10" spans="1:3">
      <c r="A10" s="1603" t="s">
        <v>792</v>
      </c>
      <c r="B10" s="1604" t="s">
        <v>795</v>
      </c>
      <c r="C10" s="1603"/>
    </row>
    <row r="11" spans="1:3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1967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1968</v>
      </c>
      <c r="C80" s="1500">
        <v>3311</v>
      </c>
    </row>
    <row r="81" spans="1:3" ht="15.75">
      <c r="A81" s="1500">
        <v>3312</v>
      </c>
      <c r="B81" s="1504" t="s">
        <v>1969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1960</v>
      </c>
      <c r="C83" s="1500">
        <v>3321</v>
      </c>
    </row>
    <row r="84" spans="1:3" ht="15.75">
      <c r="A84" s="1500">
        <v>3322</v>
      </c>
      <c r="B84" s="1504" t="s">
        <v>1961</v>
      </c>
      <c r="C84" s="1500">
        <v>3322</v>
      </c>
    </row>
    <row r="85" spans="1:3" ht="15.75">
      <c r="A85" s="1500">
        <v>3323</v>
      </c>
      <c r="B85" s="1506" t="s">
        <v>1959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1962</v>
      </c>
      <c r="C87" s="1500">
        <v>3325</v>
      </c>
    </row>
    <row r="88" spans="1:3" ht="15.75">
      <c r="A88" s="1500">
        <v>3326</v>
      </c>
      <c r="B88" s="1503" t="s">
        <v>1963</v>
      </c>
      <c r="C88" s="1500">
        <v>3326</v>
      </c>
    </row>
    <row r="89" spans="1:3" ht="15.75">
      <c r="A89" s="1500">
        <v>3327</v>
      </c>
      <c r="B89" s="1503" t="s">
        <v>1964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1965</v>
      </c>
      <c r="C94" s="1500">
        <v>3337</v>
      </c>
    </row>
    <row r="95" spans="1:3" ht="15.75">
      <c r="A95" s="1500">
        <v>3338</v>
      </c>
      <c r="B95" s="1503" t="s">
        <v>1966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1970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1998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1971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1972</v>
      </c>
      <c r="C119" s="1500">
        <v>4457</v>
      </c>
    </row>
    <row r="120" spans="1:3" ht="15.75">
      <c r="A120" s="1500">
        <v>4458</v>
      </c>
      <c r="B120" s="1511" t="s">
        <v>2001</v>
      </c>
      <c r="C120" s="1500">
        <v>4458</v>
      </c>
    </row>
    <row r="121" spans="1:3" ht="15.75">
      <c r="A121" s="1500">
        <v>4459</v>
      </c>
      <c r="B121" s="1511" t="s">
        <v>1667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2002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2003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.75">
      <c r="A148" s="1513">
        <v>5534</v>
      </c>
      <c r="B148" s="1512" t="s">
        <v>566</v>
      </c>
      <c r="C148" s="1513">
        <v>5534</v>
      </c>
    </row>
    <row r="149" spans="1:3" ht="15.7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.7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3">
      <c r="A282" s="1489" t="s">
        <v>792</v>
      </c>
      <c r="B282" s="1490" t="s">
        <v>794</v>
      </c>
    </row>
    <row r="283" spans="1:3">
      <c r="A283" s="1518" t="s">
        <v>638</v>
      </c>
      <c r="B283" s="1519"/>
    </row>
    <row r="284" spans="1:3">
      <c r="A284" s="1518" t="s">
        <v>1213</v>
      </c>
      <c r="B284" s="1519"/>
    </row>
    <row r="285" spans="1:3">
      <c r="A285" s="1520" t="s">
        <v>1214</v>
      </c>
      <c r="B285" s="1521" t="s">
        <v>1215</v>
      </c>
    </row>
    <row r="286" spans="1:3">
      <c r="A286" s="1520" t="s">
        <v>1216</v>
      </c>
      <c r="B286" s="1521" t="s">
        <v>1217</v>
      </c>
    </row>
    <row r="287" spans="1:3">
      <c r="A287" s="1520" t="s">
        <v>1218</v>
      </c>
      <c r="B287" s="1521" t="s">
        <v>1219</v>
      </c>
    </row>
    <row r="288" spans="1:3">
      <c r="A288" s="1520" t="s">
        <v>1220</v>
      </c>
      <c r="B288" s="1521" t="s">
        <v>1221</v>
      </c>
    </row>
    <row r="289" spans="1:2">
      <c r="A289" s="1520" t="s">
        <v>1222</v>
      </c>
      <c r="B289" s="1522" t="s">
        <v>1223</v>
      </c>
    </row>
    <row r="290" spans="1:2">
      <c r="A290" s="1520" t="s">
        <v>1224</v>
      </c>
      <c r="B290" s="1521" t="s">
        <v>1225</v>
      </c>
    </row>
    <row r="291" spans="1:2">
      <c r="A291" s="1520" t="s">
        <v>1226</v>
      </c>
      <c r="B291" s="1521" t="s">
        <v>1227</v>
      </c>
    </row>
    <row r="292" spans="1:2">
      <c r="A292" s="1520" t="s">
        <v>1228</v>
      </c>
      <c r="B292" s="1522" t="s">
        <v>1229</v>
      </c>
    </row>
    <row r="293" spans="1:2">
      <c r="A293" s="1520" t="s">
        <v>1230</v>
      </c>
      <c r="B293" s="1521" t="s">
        <v>1231</v>
      </c>
    </row>
    <row r="294" spans="1:2">
      <c r="A294" s="1520" t="s">
        <v>1232</v>
      </c>
      <c r="B294" s="1521" t="s">
        <v>1233</v>
      </c>
    </row>
    <row r="295" spans="1:2">
      <c r="A295" s="1520" t="s">
        <v>1234</v>
      </c>
      <c r="B295" s="1522" t="s">
        <v>1235</v>
      </c>
    </row>
    <row r="296" spans="1:2">
      <c r="A296" s="1520" t="s">
        <v>1236</v>
      </c>
      <c r="B296" s="1523">
        <v>98315</v>
      </c>
    </row>
    <row r="297" spans="1:2">
      <c r="A297" s="1518" t="s">
        <v>1237</v>
      </c>
      <c r="B297" s="1588"/>
    </row>
    <row r="298" spans="1:2">
      <c r="A298" s="1520" t="s">
        <v>639</v>
      </c>
      <c r="B298" s="1524" t="s">
        <v>640</v>
      </c>
    </row>
    <row r="299" spans="1:2">
      <c r="A299" s="1520" t="s">
        <v>2071</v>
      </c>
      <c r="B299" s="1524" t="s">
        <v>641</v>
      </c>
    </row>
    <row r="300" spans="1:2">
      <c r="A300" s="1520" t="s">
        <v>642</v>
      </c>
      <c r="B300" s="1524" t="s">
        <v>643</v>
      </c>
    </row>
    <row r="301" spans="1:2">
      <c r="A301" s="1520" t="s">
        <v>644</v>
      </c>
      <c r="B301" s="1524" t="s">
        <v>645</v>
      </c>
    </row>
    <row r="302" spans="1:2">
      <c r="A302" s="1520" t="s">
        <v>646</v>
      </c>
      <c r="B302" s="1524" t="s">
        <v>647</v>
      </c>
    </row>
    <row r="303" spans="1:2">
      <c r="A303" s="1520" t="s">
        <v>2072</v>
      </c>
      <c r="B303" s="1524" t="s">
        <v>648</v>
      </c>
    </row>
    <row r="304" spans="1:2">
      <c r="A304" s="1520" t="s">
        <v>649</v>
      </c>
      <c r="B304" s="1524" t="s">
        <v>650</v>
      </c>
    </row>
    <row r="305" spans="1:2">
      <c r="A305" s="1520" t="s">
        <v>651</v>
      </c>
      <c r="B305" s="1524" t="s">
        <v>652</v>
      </c>
    </row>
    <row r="306" spans="1:2">
      <c r="A306" s="1520" t="s">
        <v>653</v>
      </c>
      <c r="B306" s="1524" t="s">
        <v>654</v>
      </c>
    </row>
    <row r="309" spans="1:2">
      <c r="A309" s="1489" t="s">
        <v>792</v>
      </c>
      <c r="B309" s="1490" t="s">
        <v>793</v>
      </c>
    </row>
    <row r="310" spans="1:2" ht="15.75">
      <c r="B310" s="1517" t="s">
        <v>1668</v>
      </c>
    </row>
    <row r="311" spans="1:2" ht="20.25" thickBot="1">
      <c r="B311" s="1517" t="s">
        <v>1669</v>
      </c>
    </row>
    <row r="312" spans="1:2" ht="16.5">
      <c r="A312" s="1525" t="s">
        <v>1253</v>
      </c>
      <c r="B312" s="1526" t="s">
        <v>655</v>
      </c>
    </row>
    <row r="313" spans="1:2" ht="16.5">
      <c r="A313" s="1527" t="s">
        <v>1254</v>
      </c>
      <c r="B313" s="1528" t="s">
        <v>656</v>
      </c>
    </row>
    <row r="314" spans="1:2" ht="16.5">
      <c r="A314" s="1527" t="s">
        <v>1255</v>
      </c>
      <c r="B314" s="1529" t="s">
        <v>657</v>
      </c>
    </row>
    <row r="315" spans="1:2" ht="16.5">
      <c r="A315" s="1527" t="s">
        <v>1256</v>
      </c>
      <c r="B315" s="1529" t="s">
        <v>658</v>
      </c>
    </row>
    <row r="316" spans="1:2" ht="16.5">
      <c r="A316" s="1527" t="s">
        <v>1257</v>
      </c>
      <c r="B316" s="1529" t="s">
        <v>659</v>
      </c>
    </row>
    <row r="317" spans="1:2" ht="16.5">
      <c r="A317" s="1527" t="s">
        <v>1258</v>
      </c>
      <c r="B317" s="1529" t="s">
        <v>660</v>
      </c>
    </row>
    <row r="318" spans="1:2" ht="16.5">
      <c r="A318" s="1527" t="s">
        <v>1259</v>
      </c>
      <c r="B318" s="1529" t="s">
        <v>661</v>
      </c>
    </row>
    <row r="319" spans="1:2" ht="16.5">
      <c r="A319" s="1527" t="s">
        <v>1260</v>
      </c>
      <c r="B319" s="1529" t="s">
        <v>662</v>
      </c>
    </row>
    <row r="320" spans="1:2" ht="16.5">
      <c r="A320" s="1527" t="s">
        <v>1261</v>
      </c>
      <c r="B320" s="1529" t="s">
        <v>663</v>
      </c>
    </row>
    <row r="321" spans="1:2" ht="16.5">
      <c r="A321" s="1527" t="s">
        <v>1262</v>
      </c>
      <c r="B321" s="1529" t="s">
        <v>664</v>
      </c>
    </row>
    <row r="322" spans="1:2" ht="16.5">
      <c r="A322" s="1527" t="s">
        <v>1263</v>
      </c>
      <c r="B322" s="1529" t="s">
        <v>665</v>
      </c>
    </row>
    <row r="323" spans="1:2" ht="16.5">
      <c r="A323" s="1527" t="s">
        <v>1264</v>
      </c>
      <c r="B323" s="1530" t="s">
        <v>666</v>
      </c>
    </row>
    <row r="324" spans="1:2" ht="16.5">
      <c r="A324" s="1527" t="s">
        <v>1265</v>
      </c>
      <c r="B324" s="1530" t="s">
        <v>667</v>
      </c>
    </row>
    <row r="325" spans="1:2" ht="16.5">
      <c r="A325" s="1527" t="s">
        <v>1266</v>
      </c>
      <c r="B325" s="1529" t="s">
        <v>668</v>
      </c>
    </row>
    <row r="326" spans="1:2" ht="16.5">
      <c r="A326" s="1527" t="s">
        <v>1267</v>
      </c>
      <c r="B326" s="1529" t="s">
        <v>669</v>
      </c>
    </row>
    <row r="327" spans="1:2" ht="16.5">
      <c r="A327" s="1527" t="s">
        <v>1268</v>
      </c>
      <c r="B327" s="1529" t="s">
        <v>670</v>
      </c>
    </row>
    <row r="328" spans="1:2" ht="16.5">
      <c r="A328" s="1527" t="s">
        <v>1269</v>
      </c>
      <c r="B328" s="1529" t="s">
        <v>1238</v>
      </c>
    </row>
    <row r="329" spans="1:2" ht="16.5">
      <c r="A329" s="1527" t="s">
        <v>1270</v>
      </c>
      <c r="B329" s="1529" t="s">
        <v>1239</v>
      </c>
    </row>
    <row r="330" spans="1:2" ht="16.5">
      <c r="A330" s="1527" t="s">
        <v>1271</v>
      </c>
      <c r="B330" s="1529" t="s">
        <v>671</v>
      </c>
    </row>
    <row r="331" spans="1:2" ht="16.5">
      <c r="A331" s="1527" t="s">
        <v>1272</v>
      </c>
      <c r="B331" s="1529" t="s">
        <v>672</v>
      </c>
    </row>
    <row r="332" spans="1:2" ht="16.5">
      <c r="A332" s="1527" t="s">
        <v>1273</v>
      </c>
      <c r="B332" s="1529" t="s">
        <v>1240</v>
      </c>
    </row>
    <row r="333" spans="1:2" ht="16.5">
      <c r="A333" s="1527" t="s">
        <v>1274</v>
      </c>
      <c r="B333" s="1529" t="s">
        <v>673</v>
      </c>
    </row>
    <row r="334" spans="1:2" ht="16.5">
      <c r="A334" s="1527" t="s">
        <v>1275</v>
      </c>
      <c r="B334" s="1529" t="s">
        <v>674</v>
      </c>
    </row>
    <row r="335" spans="1:2" ht="32.25" customHeight="1">
      <c r="A335" s="1531" t="s">
        <v>1276</v>
      </c>
      <c r="B335" s="1532" t="s">
        <v>72</v>
      </c>
    </row>
    <row r="336" spans="1:2" ht="16.5">
      <c r="A336" s="1533" t="s">
        <v>1277</v>
      </c>
      <c r="B336" s="1534" t="s">
        <v>73</v>
      </c>
    </row>
    <row r="337" spans="1:2" ht="16.5">
      <c r="A337" s="1533" t="s">
        <v>1278</v>
      </c>
      <c r="B337" s="1534" t="s">
        <v>74</v>
      </c>
    </row>
    <row r="338" spans="1:2" ht="16.5">
      <c r="A338" s="1533" t="s">
        <v>1279</v>
      </c>
      <c r="B338" s="1534" t="s">
        <v>1241</v>
      </c>
    </row>
    <row r="339" spans="1:2" ht="16.5">
      <c r="A339" s="1527" t="s">
        <v>1280</v>
      </c>
      <c r="B339" s="1529" t="s">
        <v>75</v>
      </c>
    </row>
    <row r="340" spans="1:2" ht="16.5">
      <c r="A340" s="1527" t="s">
        <v>1281</v>
      </c>
      <c r="B340" s="1529" t="s">
        <v>76</v>
      </c>
    </row>
    <row r="341" spans="1:2" ht="16.5">
      <c r="A341" s="1527" t="s">
        <v>1282</v>
      </c>
      <c r="B341" s="1529" t="s">
        <v>1242</v>
      </c>
    </row>
    <row r="342" spans="1:2" ht="16.5">
      <c r="A342" s="1527" t="s">
        <v>1283</v>
      </c>
      <c r="B342" s="1529" t="s">
        <v>77</v>
      </c>
    </row>
    <row r="343" spans="1:2" ht="16.5">
      <c r="A343" s="1527" t="s">
        <v>1284</v>
      </c>
      <c r="B343" s="1529" t="s">
        <v>78</v>
      </c>
    </row>
    <row r="344" spans="1:2" ht="16.5">
      <c r="A344" s="1527" t="s">
        <v>1285</v>
      </c>
      <c r="B344" s="1529" t="s">
        <v>79</v>
      </c>
    </row>
    <row r="345" spans="1:2" ht="16.5">
      <c r="A345" s="1527" t="s">
        <v>1286</v>
      </c>
      <c r="B345" s="1534" t="s">
        <v>80</v>
      </c>
    </row>
    <row r="346" spans="1:2" ht="16.5">
      <c r="A346" s="1527" t="s">
        <v>1287</v>
      </c>
      <c r="B346" s="1534" t="s">
        <v>81</v>
      </c>
    </row>
    <row r="347" spans="1:2" ht="16.5">
      <c r="A347" s="1527" t="s">
        <v>1288</v>
      </c>
      <c r="B347" s="1534" t="s">
        <v>1243</v>
      </c>
    </row>
    <row r="348" spans="1:2" ht="16.5">
      <c r="A348" s="1527" t="s">
        <v>1289</v>
      </c>
      <c r="B348" s="1529" t="s">
        <v>82</v>
      </c>
    </row>
    <row r="349" spans="1:2" ht="16.5">
      <c r="A349" s="1527" t="s">
        <v>1290</v>
      </c>
      <c r="B349" s="1529" t="s">
        <v>83</v>
      </c>
    </row>
    <row r="350" spans="1:2" ht="16.5">
      <c r="A350" s="1527" t="s">
        <v>1291</v>
      </c>
      <c r="B350" s="1534" t="s">
        <v>84</v>
      </c>
    </row>
    <row r="351" spans="1:2" ht="16.5">
      <c r="A351" s="1527" t="s">
        <v>1292</v>
      </c>
      <c r="B351" s="1529" t="s">
        <v>85</v>
      </c>
    </row>
    <row r="352" spans="1:2" ht="16.5">
      <c r="A352" s="1527" t="s">
        <v>1293</v>
      </c>
      <c r="B352" s="1529" t="s">
        <v>86</v>
      </c>
    </row>
    <row r="353" spans="1:256" ht="16.5">
      <c r="A353" s="1527" t="s">
        <v>1294</v>
      </c>
      <c r="B353" s="1529" t="s">
        <v>87</v>
      </c>
    </row>
    <row r="354" spans="1:256" ht="16.5">
      <c r="A354" s="1527" t="s">
        <v>1295</v>
      </c>
      <c r="B354" s="1529" t="s">
        <v>88</v>
      </c>
    </row>
    <row r="355" spans="1:256" ht="16.5">
      <c r="A355" s="1527" t="s">
        <v>1296</v>
      </c>
      <c r="B355" s="1529" t="s">
        <v>1244</v>
      </c>
    </row>
    <row r="356" spans="1:256" ht="16.5">
      <c r="A356" s="1527" t="s">
        <v>1999</v>
      </c>
      <c r="B356" s="1529" t="s">
        <v>2000</v>
      </c>
    </row>
    <row r="357" spans="1:256" ht="16.5">
      <c r="A357" s="1527" t="s">
        <v>1297</v>
      </c>
      <c r="B357" s="1529" t="s">
        <v>451</v>
      </c>
    </row>
    <row r="358" spans="1:256" ht="16.5">
      <c r="A358" s="1535" t="s">
        <v>1298</v>
      </c>
      <c r="B358" s="1536" t="s">
        <v>452</v>
      </c>
    </row>
    <row r="359" spans="1:256" ht="16.5">
      <c r="A359" s="1537" t="s">
        <v>1299</v>
      </c>
      <c r="B359" s="1538" t="s">
        <v>453</v>
      </c>
    </row>
    <row r="360" spans="1:256" ht="16.5">
      <c r="A360" s="1537" t="s">
        <v>1300</v>
      </c>
      <c r="B360" s="1538" t="s">
        <v>454</v>
      </c>
    </row>
    <row r="361" spans="1:256" ht="16.5">
      <c r="A361" s="1537" t="s">
        <v>1301</v>
      </c>
      <c r="B361" s="1538" t="s">
        <v>455</v>
      </c>
    </row>
    <row r="362" spans="1:256" ht="17.25" thickBot="1">
      <c r="A362" s="1539" t="s">
        <v>1302</v>
      </c>
      <c r="B362" s="1540" t="s">
        <v>456</v>
      </c>
    </row>
    <row r="363" spans="1:256" ht="19.5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56" ht="18.75">
      <c r="A364" s="1590"/>
      <c r="B364" s="1544" t="s">
        <v>1670</v>
      </c>
    </row>
    <row r="365" spans="1:256" ht="18.75">
      <c r="A365" s="1590"/>
      <c r="B365" s="1545" t="s">
        <v>2019</v>
      </c>
    </row>
    <row r="366" spans="1:256" ht="18.75">
      <c r="A366" s="1547" t="s">
        <v>1303</v>
      </c>
      <c r="B366" s="1546" t="s">
        <v>2020</v>
      </c>
    </row>
    <row r="367" spans="1:256" ht="18.75">
      <c r="A367" s="1547" t="s">
        <v>1304</v>
      </c>
      <c r="B367" s="1548" t="s">
        <v>2021</v>
      </c>
    </row>
    <row r="368" spans="1:256" ht="18.75">
      <c r="A368" s="1547" t="s">
        <v>1305</v>
      </c>
      <c r="B368" s="1549" t="s">
        <v>2022</v>
      </c>
    </row>
    <row r="369" spans="1:5" ht="18.75">
      <c r="A369" s="1547" t="s">
        <v>1306</v>
      </c>
      <c r="B369" s="1549" t="s">
        <v>2023</v>
      </c>
    </row>
    <row r="370" spans="1:5" ht="18.75">
      <c r="A370" s="1547" t="s">
        <v>1307</v>
      </c>
      <c r="B370" s="1549" t="s">
        <v>2024</v>
      </c>
    </row>
    <row r="371" spans="1:5" ht="18.75">
      <c r="A371" s="1547" t="s">
        <v>1308</v>
      </c>
      <c r="B371" s="1549" t="s">
        <v>2025</v>
      </c>
    </row>
    <row r="372" spans="1:5" ht="18.75">
      <c r="A372" s="1547" t="s">
        <v>1309</v>
      </c>
      <c r="B372" s="1549" t="s">
        <v>2026</v>
      </c>
    </row>
    <row r="373" spans="1:5" ht="18.75">
      <c r="A373" s="1547" t="s">
        <v>1310</v>
      </c>
      <c r="B373" s="1550" t="s">
        <v>2027</v>
      </c>
    </row>
    <row r="374" spans="1:5" ht="18.75">
      <c r="A374" s="1547" t="s">
        <v>1311</v>
      </c>
      <c r="B374" s="1550" t="s">
        <v>2028</v>
      </c>
    </row>
    <row r="375" spans="1:5" ht="18.75">
      <c r="A375" s="1547" t="s">
        <v>1312</v>
      </c>
      <c r="B375" s="1550" t="s">
        <v>2029</v>
      </c>
    </row>
    <row r="376" spans="1:5" ht="18.75">
      <c r="A376" s="1547" t="s">
        <v>1313</v>
      </c>
      <c r="B376" s="1550" t="s">
        <v>2030</v>
      </c>
    </row>
    <row r="377" spans="1:5" ht="18.75">
      <c r="A377" s="1547" t="s">
        <v>1314</v>
      </c>
      <c r="B377" s="1551" t="s">
        <v>2031</v>
      </c>
    </row>
    <row r="378" spans="1:5" ht="18.75">
      <c r="A378" s="1547" t="s">
        <v>1315</v>
      </c>
      <c r="B378" s="1551" t="s">
        <v>2032</v>
      </c>
    </row>
    <row r="379" spans="1:5" ht="18.75">
      <c r="A379" s="1547" t="s">
        <v>1316</v>
      </c>
      <c r="B379" s="1550" t="s">
        <v>2033</v>
      </c>
    </row>
    <row r="380" spans="1:5" ht="18.75">
      <c r="A380" s="1547" t="s">
        <v>1317</v>
      </c>
      <c r="B380" s="1550" t="s">
        <v>2034</v>
      </c>
      <c r="C380" s="1552" t="s">
        <v>181</v>
      </c>
      <c r="E380" s="1553"/>
    </row>
    <row r="381" spans="1:5" ht="18.75">
      <c r="A381" s="1547" t="s">
        <v>1318</v>
      </c>
      <c r="B381" s="1549" t="s">
        <v>2035</v>
      </c>
      <c r="C381" s="1552" t="s">
        <v>181</v>
      </c>
      <c r="E381" s="1553"/>
    </row>
    <row r="382" spans="1:5" ht="18.75">
      <c r="A382" s="1547" t="s">
        <v>1319</v>
      </c>
      <c r="B382" s="1550" t="s">
        <v>2036</v>
      </c>
      <c r="C382" s="1552" t="s">
        <v>181</v>
      </c>
      <c r="E382" s="1553"/>
    </row>
    <row r="383" spans="1:5" ht="18.75">
      <c r="A383" s="1547" t="s">
        <v>1320</v>
      </c>
      <c r="B383" s="1550" t="s">
        <v>2037</v>
      </c>
      <c r="C383" s="1552" t="s">
        <v>181</v>
      </c>
      <c r="E383" s="1553"/>
    </row>
    <row r="384" spans="1:5" ht="18.75">
      <c r="A384" s="1547" t="s">
        <v>1321</v>
      </c>
      <c r="B384" s="1550" t="s">
        <v>2038</v>
      </c>
      <c r="C384" s="1552" t="s">
        <v>181</v>
      </c>
      <c r="E384" s="1553"/>
    </row>
    <row r="385" spans="1:5" ht="18.75">
      <c r="A385" s="1547" t="s">
        <v>1322</v>
      </c>
      <c r="B385" s="1550" t="s">
        <v>2039</v>
      </c>
      <c r="C385" s="1552" t="s">
        <v>181</v>
      </c>
      <c r="E385" s="1553"/>
    </row>
    <row r="386" spans="1:5" ht="18.75">
      <c r="A386" s="1547" t="s">
        <v>1323</v>
      </c>
      <c r="B386" s="1550" t="s">
        <v>2040</v>
      </c>
      <c r="C386" s="1552" t="s">
        <v>181</v>
      </c>
      <c r="E386" s="1553"/>
    </row>
    <row r="387" spans="1:5" ht="18.75">
      <c r="A387" s="1547" t="s">
        <v>1324</v>
      </c>
      <c r="B387" s="1550" t="s">
        <v>2041</v>
      </c>
      <c r="C387" s="1552" t="s">
        <v>181</v>
      </c>
      <c r="E387" s="1553"/>
    </row>
    <row r="388" spans="1:5" ht="18.75">
      <c r="A388" s="1547" t="s">
        <v>1325</v>
      </c>
      <c r="B388" s="1550" t="s">
        <v>2042</v>
      </c>
      <c r="C388" s="1552" t="s">
        <v>181</v>
      </c>
      <c r="E388" s="1553"/>
    </row>
    <row r="389" spans="1:5" ht="18.75">
      <c r="A389" s="1547" t="s">
        <v>1326</v>
      </c>
      <c r="B389" s="1549" t="s">
        <v>2043</v>
      </c>
      <c r="C389" s="1552" t="s">
        <v>181</v>
      </c>
      <c r="E389" s="1553"/>
    </row>
    <row r="390" spans="1:5" ht="18.75">
      <c r="A390" s="1547" t="s">
        <v>1327</v>
      </c>
      <c r="B390" s="1550" t="s">
        <v>2044</v>
      </c>
      <c r="C390" s="1552" t="s">
        <v>181</v>
      </c>
      <c r="E390" s="1553"/>
    </row>
    <row r="391" spans="1:5" ht="18.75">
      <c r="A391" s="1547" t="s">
        <v>1328</v>
      </c>
      <c r="B391" s="1549" t="s">
        <v>2045</v>
      </c>
      <c r="C391" s="1552" t="s">
        <v>181</v>
      </c>
      <c r="E391" s="1553"/>
    </row>
    <row r="392" spans="1:5" ht="18.75">
      <c r="A392" s="1547" t="s">
        <v>1329</v>
      </c>
      <c r="B392" s="1549" t="s">
        <v>2046</v>
      </c>
      <c r="C392" s="1552" t="s">
        <v>181</v>
      </c>
      <c r="E392" s="1553"/>
    </row>
    <row r="393" spans="1:5" ht="18.75">
      <c r="A393" s="1547" t="s">
        <v>1330</v>
      </c>
      <c r="B393" s="1549" t="s">
        <v>2047</v>
      </c>
      <c r="C393" s="1552" t="s">
        <v>181</v>
      </c>
      <c r="E393" s="1553"/>
    </row>
    <row r="394" spans="1:5" ht="18.75">
      <c r="A394" s="1547" t="s">
        <v>1331</v>
      </c>
      <c r="B394" s="1549" t="s">
        <v>2048</v>
      </c>
      <c r="C394" s="1552" t="s">
        <v>181</v>
      </c>
      <c r="E394" s="1553"/>
    </row>
    <row r="395" spans="1:5" ht="18.75">
      <c r="A395" s="1547" t="s">
        <v>1332</v>
      </c>
      <c r="B395" s="1549" t="s">
        <v>2049</v>
      </c>
      <c r="C395" s="1552" t="s">
        <v>181</v>
      </c>
      <c r="E395" s="1553"/>
    </row>
    <row r="396" spans="1:5" ht="18.75">
      <c r="A396" s="1547" t="s">
        <v>1333</v>
      </c>
      <c r="B396" s="1549" t="s">
        <v>2050</v>
      </c>
      <c r="C396" s="1552" t="s">
        <v>181</v>
      </c>
      <c r="E396" s="1553"/>
    </row>
    <row r="397" spans="1:5" ht="18.75">
      <c r="A397" s="1547" t="s">
        <v>1334</v>
      </c>
      <c r="B397" s="1549" t="s">
        <v>2051</v>
      </c>
      <c r="C397" s="1552" t="s">
        <v>181</v>
      </c>
      <c r="E397" s="1553"/>
    </row>
    <row r="398" spans="1:5" ht="18.75">
      <c r="A398" s="1547" t="s">
        <v>1335</v>
      </c>
      <c r="B398" s="1549" t="s">
        <v>2052</v>
      </c>
      <c r="C398" s="1552" t="s">
        <v>181</v>
      </c>
      <c r="E398" s="1553"/>
    </row>
    <row r="399" spans="1:5" ht="18.75">
      <c r="A399" s="1547" t="s">
        <v>1336</v>
      </c>
      <c r="B399" s="1554" t="s">
        <v>2053</v>
      </c>
      <c r="C399" s="1552" t="s">
        <v>181</v>
      </c>
      <c r="E399" s="1553"/>
    </row>
    <row r="400" spans="1:5" ht="18.75">
      <c r="A400" s="1547" t="s">
        <v>1337</v>
      </c>
      <c r="B400" s="1555" t="s">
        <v>1245</v>
      </c>
      <c r="C400" s="1552" t="s">
        <v>181</v>
      </c>
      <c r="E400" s="1553"/>
    </row>
    <row r="401" spans="1:5" ht="18.75">
      <c r="A401" s="1591" t="s">
        <v>1338</v>
      </c>
      <c r="B401" s="1556" t="s">
        <v>1671</v>
      </c>
      <c r="C401" s="1552" t="s">
        <v>181</v>
      </c>
      <c r="E401" s="1553"/>
    </row>
    <row r="402" spans="1:5" ht="18.75">
      <c r="A402" s="1590" t="s">
        <v>181</v>
      </c>
      <c r="B402" s="1557" t="s">
        <v>1672</v>
      </c>
      <c r="C402" s="1552" t="s">
        <v>181</v>
      </c>
      <c r="E402" s="1553"/>
    </row>
    <row r="403" spans="1:5" ht="18.75">
      <c r="A403" s="1562" t="s">
        <v>1339</v>
      </c>
      <c r="B403" s="1558" t="s">
        <v>2054</v>
      </c>
      <c r="C403" s="1552" t="s">
        <v>181</v>
      </c>
      <c r="E403" s="1553"/>
    </row>
    <row r="404" spans="1:5" ht="18.75">
      <c r="A404" s="1547" t="s">
        <v>1340</v>
      </c>
      <c r="B404" s="1534" t="s">
        <v>2055</v>
      </c>
      <c r="C404" s="1552" t="s">
        <v>181</v>
      </c>
      <c r="E404" s="1553"/>
    </row>
    <row r="405" spans="1:5" ht="18.75">
      <c r="A405" s="1592" t="s">
        <v>1341</v>
      </c>
      <c r="B405" s="1559" t="s">
        <v>2056</v>
      </c>
      <c r="C405" s="1552" t="s">
        <v>181</v>
      </c>
      <c r="E405" s="1553"/>
    </row>
    <row r="406" spans="1:5" ht="18.75">
      <c r="A406" s="1543" t="s">
        <v>181</v>
      </c>
      <c r="B406" s="1560" t="s">
        <v>1673</v>
      </c>
      <c r="C406" s="1552" t="s">
        <v>181</v>
      </c>
      <c r="E406" s="1553"/>
    </row>
    <row r="407" spans="1:5" ht="16.5">
      <c r="A407" s="1527" t="s">
        <v>1293</v>
      </c>
      <c r="B407" s="1529" t="s">
        <v>86</v>
      </c>
      <c r="C407" s="1552" t="s">
        <v>181</v>
      </c>
      <c r="E407" s="1553"/>
    </row>
    <row r="408" spans="1:5" ht="16.5">
      <c r="A408" s="1527" t="s">
        <v>1294</v>
      </c>
      <c r="B408" s="1529" t="s">
        <v>87</v>
      </c>
      <c r="C408" s="1552" t="s">
        <v>181</v>
      </c>
      <c r="E408" s="1553"/>
    </row>
    <row r="409" spans="1:5" ht="16.5">
      <c r="A409" s="1593" t="s">
        <v>1295</v>
      </c>
      <c r="B409" s="1561" t="s">
        <v>88</v>
      </c>
      <c r="C409" s="1552" t="s">
        <v>181</v>
      </c>
      <c r="E409" s="1553"/>
    </row>
    <row r="410" spans="1:5" ht="18.75">
      <c r="A410" s="1590" t="s">
        <v>181</v>
      </c>
      <c r="B410" s="1560" t="s">
        <v>1674</v>
      </c>
      <c r="C410" s="1552" t="s">
        <v>181</v>
      </c>
      <c r="E410" s="1553"/>
    </row>
    <row r="411" spans="1:5" ht="18.75">
      <c r="A411" s="1562" t="s">
        <v>1342</v>
      </c>
      <c r="B411" s="1558" t="s">
        <v>1246</v>
      </c>
      <c r="C411" s="1552" t="s">
        <v>181</v>
      </c>
      <c r="E411" s="1553"/>
    </row>
    <row r="412" spans="1:5" ht="18.75">
      <c r="A412" s="1562" t="s">
        <v>1343</v>
      </c>
      <c r="B412" s="1558" t="s">
        <v>1247</v>
      </c>
      <c r="C412" s="1552" t="s">
        <v>181</v>
      </c>
      <c r="E412" s="1553"/>
    </row>
    <row r="413" spans="1:5" ht="18.75">
      <c r="A413" s="1562" t="s">
        <v>1344</v>
      </c>
      <c r="B413" s="1558" t="s">
        <v>182</v>
      </c>
      <c r="C413" s="1552" t="s">
        <v>181</v>
      </c>
      <c r="E413" s="1553"/>
    </row>
    <row r="414" spans="1:5" ht="19.5" thickBot="1">
      <c r="A414" s="1594" t="s">
        <v>1345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1346</v>
      </c>
      <c r="B415" s="1563" t="s">
        <v>1248</v>
      </c>
      <c r="C415" s="1552" t="s">
        <v>181</v>
      </c>
      <c r="E415" s="1553"/>
    </row>
    <row r="416" spans="1:5" ht="16.5">
      <c r="A416" s="1595" t="s">
        <v>1347</v>
      </c>
      <c r="B416" s="1564" t="s">
        <v>721</v>
      </c>
      <c r="C416" s="1552" t="s">
        <v>181</v>
      </c>
      <c r="E416" s="1553"/>
    </row>
    <row r="417" spans="1:5" ht="16.5">
      <c r="A417" s="1527" t="s">
        <v>1348</v>
      </c>
      <c r="B417" s="1529" t="s">
        <v>722</v>
      </c>
      <c r="C417" s="1552" t="s">
        <v>181</v>
      </c>
      <c r="E417" s="1553"/>
    </row>
    <row r="418" spans="1:5" ht="19.5" thickBot="1">
      <c r="A418" s="1596" t="s">
        <v>1349</v>
      </c>
      <c r="B418" s="1565" t="s">
        <v>723</v>
      </c>
      <c r="C418" s="1552" t="s">
        <v>181</v>
      </c>
      <c r="E418" s="1553"/>
    </row>
    <row r="419" spans="1:5" ht="16.5">
      <c r="A419" s="1525" t="s">
        <v>1350</v>
      </c>
      <c r="B419" s="1566" t="s">
        <v>724</v>
      </c>
      <c r="C419" s="1552" t="s">
        <v>181</v>
      </c>
      <c r="E419" s="1553"/>
    </row>
    <row r="420" spans="1:5" ht="16.5">
      <c r="A420" s="1597" t="s">
        <v>1351</v>
      </c>
      <c r="B420" s="1529" t="s">
        <v>725</v>
      </c>
      <c r="C420" s="1552" t="s">
        <v>181</v>
      </c>
      <c r="E420" s="1553"/>
    </row>
    <row r="421" spans="1:5" ht="16.5">
      <c r="A421" s="1527" t="s">
        <v>1352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1353</v>
      </c>
      <c r="B422" s="1568" t="s">
        <v>304</v>
      </c>
      <c r="C422" s="1552" t="s">
        <v>181</v>
      </c>
      <c r="E422" s="1553"/>
    </row>
    <row r="423" spans="1:5" ht="18.75">
      <c r="A423" s="1547" t="s">
        <v>1354</v>
      </c>
      <c r="B423" s="1569" t="s">
        <v>1675</v>
      </c>
      <c r="C423" s="1552" t="s">
        <v>181</v>
      </c>
      <c r="E423" s="1553"/>
    </row>
    <row r="424" spans="1:5" ht="18.75">
      <c r="A424" s="1547" t="s">
        <v>1355</v>
      </c>
      <c r="B424" s="1570" t="s">
        <v>1676</v>
      </c>
      <c r="C424" s="1552" t="s">
        <v>181</v>
      </c>
      <c r="E424" s="1553"/>
    </row>
    <row r="425" spans="1:5" ht="19.5">
      <c r="A425" s="1547" t="s">
        <v>1356</v>
      </c>
      <c r="B425" s="1571" t="s">
        <v>1677</v>
      </c>
      <c r="C425" s="1552" t="s">
        <v>181</v>
      </c>
      <c r="E425" s="1553"/>
    </row>
    <row r="426" spans="1:5" ht="18.75">
      <c r="A426" s="1547" t="s">
        <v>1357</v>
      </c>
      <c r="B426" s="1570" t="s">
        <v>1678</v>
      </c>
      <c r="C426" s="1552" t="s">
        <v>181</v>
      </c>
      <c r="E426" s="1553"/>
    </row>
    <row r="427" spans="1:5" ht="18.75">
      <c r="A427" s="1547" t="s">
        <v>1358</v>
      </c>
      <c r="B427" s="1570" t="s">
        <v>1679</v>
      </c>
      <c r="C427" s="1552" t="s">
        <v>181</v>
      </c>
      <c r="E427" s="1553"/>
    </row>
    <row r="428" spans="1:5" ht="18.75">
      <c r="A428" s="1547" t="s">
        <v>1359</v>
      </c>
      <c r="B428" s="1572" t="s">
        <v>1680</v>
      </c>
      <c r="C428" s="1552" t="s">
        <v>181</v>
      </c>
      <c r="E428" s="1553"/>
    </row>
    <row r="429" spans="1:5" ht="18.75">
      <c r="A429" s="1547" t="s">
        <v>1360</v>
      </c>
      <c r="B429" s="1572" t="s">
        <v>1681</v>
      </c>
      <c r="C429" s="1552" t="s">
        <v>181</v>
      </c>
      <c r="E429" s="1553"/>
    </row>
    <row r="430" spans="1:5" ht="18.75">
      <c r="A430" s="1547" t="s">
        <v>1361</v>
      </c>
      <c r="B430" s="1572" t="s">
        <v>1682</v>
      </c>
      <c r="C430" s="1552" t="s">
        <v>181</v>
      </c>
      <c r="E430" s="1553"/>
    </row>
    <row r="431" spans="1:5" ht="18.75">
      <c r="A431" s="1547" t="s">
        <v>1362</v>
      </c>
      <c r="B431" s="1572" t="s">
        <v>1683</v>
      </c>
      <c r="C431" s="1552" t="s">
        <v>181</v>
      </c>
      <c r="E431" s="1553"/>
    </row>
    <row r="432" spans="1:5" ht="18.75">
      <c r="A432" s="1547" t="s">
        <v>1363</v>
      </c>
      <c r="B432" s="1572" t="s">
        <v>1684</v>
      </c>
      <c r="C432" s="1552" t="s">
        <v>181</v>
      </c>
      <c r="E432" s="1553"/>
    </row>
    <row r="433" spans="1:5" ht="18.75">
      <c r="A433" s="1547" t="s">
        <v>1364</v>
      </c>
      <c r="B433" s="1570" t="s">
        <v>1685</v>
      </c>
      <c r="C433" s="1552" t="s">
        <v>181</v>
      </c>
      <c r="E433" s="1553"/>
    </row>
    <row r="434" spans="1:5" ht="18.75">
      <c r="A434" s="1547" t="s">
        <v>1365</v>
      </c>
      <c r="B434" s="1570" t="s">
        <v>1686</v>
      </c>
      <c r="C434" s="1552" t="s">
        <v>181</v>
      </c>
      <c r="E434" s="1553"/>
    </row>
    <row r="435" spans="1:5" ht="18.75">
      <c r="A435" s="1547" t="s">
        <v>1366</v>
      </c>
      <c r="B435" s="1570" t="s">
        <v>1687</v>
      </c>
      <c r="C435" s="1552" t="s">
        <v>181</v>
      </c>
      <c r="E435" s="1553"/>
    </row>
    <row r="436" spans="1:5" ht="19.5" thickBot="1">
      <c r="A436" s="1547" t="s">
        <v>1367</v>
      </c>
      <c r="B436" s="1573" t="s">
        <v>1688</v>
      </c>
      <c r="C436" s="1552" t="s">
        <v>181</v>
      </c>
      <c r="E436" s="1553"/>
    </row>
    <row r="437" spans="1:5" ht="18.75">
      <c r="A437" s="1547" t="s">
        <v>1368</v>
      </c>
      <c r="B437" s="1569" t="s">
        <v>1689</v>
      </c>
      <c r="C437" s="1552" t="s">
        <v>181</v>
      </c>
      <c r="E437" s="1553"/>
    </row>
    <row r="438" spans="1:5" ht="19.5">
      <c r="A438" s="1547" t="s">
        <v>1369</v>
      </c>
      <c r="B438" s="1571" t="s">
        <v>1690</v>
      </c>
      <c r="C438" s="1552" t="s">
        <v>181</v>
      </c>
      <c r="E438" s="1553"/>
    </row>
    <row r="439" spans="1:5" ht="18.75">
      <c r="A439" s="1547" t="s">
        <v>1370</v>
      </c>
      <c r="B439" s="1570" t="s">
        <v>1691</v>
      </c>
      <c r="C439" s="1552" t="s">
        <v>181</v>
      </c>
      <c r="E439" s="1553"/>
    </row>
    <row r="440" spans="1:5" ht="18.75">
      <c r="A440" s="1547" t="s">
        <v>1371</v>
      </c>
      <c r="B440" s="1570" t="s">
        <v>1692</v>
      </c>
      <c r="C440" s="1552" t="s">
        <v>181</v>
      </c>
      <c r="E440" s="1553"/>
    </row>
    <row r="441" spans="1:5" ht="18.75">
      <c r="A441" s="1547" t="s">
        <v>1372</v>
      </c>
      <c r="B441" s="1570" t="s">
        <v>1693</v>
      </c>
      <c r="C441" s="1552" t="s">
        <v>181</v>
      </c>
      <c r="E441" s="1553"/>
    </row>
    <row r="442" spans="1:5" ht="18.75">
      <c r="A442" s="1547" t="s">
        <v>1373</v>
      </c>
      <c r="B442" s="1570" t="s">
        <v>1694</v>
      </c>
      <c r="C442" s="1552" t="s">
        <v>181</v>
      </c>
      <c r="E442" s="1553"/>
    </row>
    <row r="443" spans="1:5" ht="18.75">
      <c r="A443" s="1547" t="s">
        <v>1374</v>
      </c>
      <c r="B443" s="1570" t="s">
        <v>1695</v>
      </c>
      <c r="C443" s="1552" t="s">
        <v>181</v>
      </c>
      <c r="E443" s="1553"/>
    </row>
    <row r="444" spans="1:5" ht="18.75">
      <c r="A444" s="1547" t="s">
        <v>1375</v>
      </c>
      <c r="B444" s="1570" t="s">
        <v>1696</v>
      </c>
      <c r="C444" s="1552" t="s">
        <v>181</v>
      </c>
      <c r="E444" s="1553"/>
    </row>
    <row r="445" spans="1:5" ht="18.75">
      <c r="A445" s="1547" t="s">
        <v>1376</v>
      </c>
      <c r="B445" s="1570" t="s">
        <v>1697</v>
      </c>
      <c r="C445" s="1552" t="s">
        <v>181</v>
      </c>
      <c r="E445" s="1553"/>
    </row>
    <row r="446" spans="1:5" ht="18.75">
      <c r="A446" s="1547" t="s">
        <v>1377</v>
      </c>
      <c r="B446" s="1570" t="s">
        <v>1698</v>
      </c>
      <c r="C446" s="1552" t="s">
        <v>181</v>
      </c>
      <c r="E446" s="1553"/>
    </row>
    <row r="447" spans="1:5" ht="18.75">
      <c r="A447" s="1547" t="s">
        <v>1378</v>
      </c>
      <c r="B447" s="1570" t="s">
        <v>1699</v>
      </c>
      <c r="C447" s="1552" t="s">
        <v>181</v>
      </c>
      <c r="E447" s="1553"/>
    </row>
    <row r="448" spans="1:5" ht="18.75">
      <c r="A448" s="1547" t="s">
        <v>1379</v>
      </c>
      <c r="B448" s="1570" t="s">
        <v>1700</v>
      </c>
      <c r="C448" s="1552" t="s">
        <v>181</v>
      </c>
      <c r="E448" s="1553"/>
    </row>
    <row r="449" spans="1:5" ht="19.5" thickBot="1">
      <c r="A449" s="1547" t="s">
        <v>1380</v>
      </c>
      <c r="B449" s="1573" t="s">
        <v>1701</v>
      </c>
      <c r="C449" s="1552" t="s">
        <v>181</v>
      </c>
      <c r="E449" s="1553"/>
    </row>
    <row r="450" spans="1:5" ht="18.75">
      <c r="A450" s="1547" t="s">
        <v>1381</v>
      </c>
      <c r="B450" s="1569" t="s">
        <v>1702</v>
      </c>
      <c r="C450" s="1552" t="s">
        <v>181</v>
      </c>
      <c r="E450" s="1553"/>
    </row>
    <row r="451" spans="1:5" ht="18.75">
      <c r="A451" s="1547" t="s">
        <v>1382</v>
      </c>
      <c r="B451" s="1570" t="s">
        <v>1703</v>
      </c>
      <c r="C451" s="1552" t="s">
        <v>181</v>
      </c>
      <c r="E451" s="1553"/>
    </row>
    <row r="452" spans="1:5" ht="18.75">
      <c r="A452" s="1547" t="s">
        <v>1383</v>
      </c>
      <c r="B452" s="1570" t="s">
        <v>1704</v>
      </c>
      <c r="C452" s="1552" t="s">
        <v>181</v>
      </c>
      <c r="E452" s="1553"/>
    </row>
    <row r="453" spans="1:5" ht="18.75">
      <c r="A453" s="1547" t="s">
        <v>1384</v>
      </c>
      <c r="B453" s="1570" t="s">
        <v>1705</v>
      </c>
      <c r="C453" s="1552" t="s">
        <v>181</v>
      </c>
      <c r="E453" s="1553"/>
    </row>
    <row r="454" spans="1:5" ht="19.5">
      <c r="A454" s="1547" t="s">
        <v>1385</v>
      </c>
      <c r="B454" s="1571" t="s">
        <v>1706</v>
      </c>
      <c r="C454" s="1552" t="s">
        <v>181</v>
      </c>
      <c r="E454" s="1553"/>
    </row>
    <row r="455" spans="1:5" ht="18.75">
      <c r="A455" s="1547" t="s">
        <v>1386</v>
      </c>
      <c r="B455" s="1570" t="s">
        <v>1707</v>
      </c>
      <c r="C455" s="1552" t="s">
        <v>181</v>
      </c>
      <c r="E455" s="1553"/>
    </row>
    <row r="456" spans="1:5" ht="18.75">
      <c r="A456" s="1547" t="s">
        <v>1387</v>
      </c>
      <c r="B456" s="1570" t="s">
        <v>1708</v>
      </c>
      <c r="C456" s="1552" t="s">
        <v>181</v>
      </c>
      <c r="E456" s="1553"/>
    </row>
    <row r="457" spans="1:5" ht="18.75">
      <c r="A457" s="1547" t="s">
        <v>1388</v>
      </c>
      <c r="B457" s="1570" t="s">
        <v>1709</v>
      </c>
      <c r="C457" s="1552" t="s">
        <v>181</v>
      </c>
      <c r="E457" s="1553"/>
    </row>
    <row r="458" spans="1:5" ht="18.75">
      <c r="A458" s="1547" t="s">
        <v>1389</v>
      </c>
      <c r="B458" s="1570" t="s">
        <v>1710</v>
      </c>
      <c r="C458" s="1552" t="s">
        <v>181</v>
      </c>
      <c r="E458" s="1553"/>
    </row>
    <row r="459" spans="1:5" ht="18.75">
      <c r="A459" s="1547" t="s">
        <v>1390</v>
      </c>
      <c r="B459" s="1570" t="s">
        <v>1711</v>
      </c>
      <c r="C459" s="1552" t="s">
        <v>181</v>
      </c>
      <c r="E459" s="1553"/>
    </row>
    <row r="460" spans="1:5" ht="18.75">
      <c r="A460" s="1547" t="s">
        <v>1391</v>
      </c>
      <c r="B460" s="1570" t="s">
        <v>1712</v>
      </c>
      <c r="C460" s="1552" t="s">
        <v>181</v>
      </c>
      <c r="E460" s="1553"/>
    </row>
    <row r="461" spans="1:5" ht="19.5" thickBot="1">
      <c r="A461" s="1547" t="s">
        <v>1392</v>
      </c>
      <c r="B461" s="1573" t="s">
        <v>1713</v>
      </c>
      <c r="C461" s="1552" t="s">
        <v>181</v>
      </c>
      <c r="E461" s="1553"/>
    </row>
    <row r="462" spans="1:5" ht="19.5">
      <c r="A462" s="1547" t="s">
        <v>1393</v>
      </c>
      <c r="B462" s="1574" t="s">
        <v>1714</v>
      </c>
      <c r="C462" s="1552" t="s">
        <v>181</v>
      </c>
      <c r="E462" s="1553"/>
    </row>
    <row r="463" spans="1:5" ht="18.75">
      <c r="A463" s="1547" t="s">
        <v>1394</v>
      </c>
      <c r="B463" s="1570" t="s">
        <v>1715</v>
      </c>
      <c r="C463" s="1552" t="s">
        <v>181</v>
      </c>
      <c r="E463" s="1553"/>
    </row>
    <row r="464" spans="1:5" ht="18.75">
      <c r="A464" s="1547" t="s">
        <v>1395</v>
      </c>
      <c r="B464" s="1570" t="s">
        <v>1716</v>
      </c>
      <c r="C464" s="1552" t="s">
        <v>181</v>
      </c>
      <c r="E464" s="1553"/>
    </row>
    <row r="465" spans="1:5" ht="18.75">
      <c r="A465" s="1547" t="s">
        <v>1396</v>
      </c>
      <c r="B465" s="1570" t="s">
        <v>1717</v>
      </c>
      <c r="C465" s="1552" t="s">
        <v>181</v>
      </c>
      <c r="E465" s="1553"/>
    </row>
    <row r="466" spans="1:5" ht="18.75">
      <c r="A466" s="1547" t="s">
        <v>1397</v>
      </c>
      <c r="B466" s="1570" t="s">
        <v>1718</v>
      </c>
      <c r="C466" s="1552" t="s">
        <v>181</v>
      </c>
      <c r="E466" s="1553"/>
    </row>
    <row r="467" spans="1:5" ht="18.75">
      <c r="A467" s="1547" t="s">
        <v>1398</v>
      </c>
      <c r="B467" s="1570" t="s">
        <v>1719</v>
      </c>
      <c r="C467" s="1552" t="s">
        <v>181</v>
      </c>
      <c r="E467" s="1553"/>
    </row>
    <row r="468" spans="1:5" ht="18.75">
      <c r="A468" s="1547" t="s">
        <v>1399</v>
      </c>
      <c r="B468" s="1570" t="s">
        <v>1720</v>
      </c>
      <c r="C468" s="1552" t="s">
        <v>181</v>
      </c>
      <c r="E468" s="1553"/>
    </row>
    <row r="469" spans="1:5" ht="18.75">
      <c r="A469" s="1547" t="s">
        <v>1400</v>
      </c>
      <c r="B469" s="1570" t="s">
        <v>1721</v>
      </c>
      <c r="C469" s="1552" t="s">
        <v>181</v>
      </c>
      <c r="E469" s="1553"/>
    </row>
    <row r="470" spans="1:5" ht="18.75">
      <c r="A470" s="1547" t="s">
        <v>1401</v>
      </c>
      <c r="B470" s="1570" t="s">
        <v>1722</v>
      </c>
      <c r="C470" s="1552" t="s">
        <v>181</v>
      </c>
      <c r="E470" s="1553"/>
    </row>
    <row r="471" spans="1:5" ht="19.5" thickBot="1">
      <c r="A471" s="1547" t="s">
        <v>1402</v>
      </c>
      <c r="B471" s="1573" t="s">
        <v>1723</v>
      </c>
      <c r="C471" s="1552" t="s">
        <v>181</v>
      </c>
      <c r="E471" s="1553"/>
    </row>
    <row r="472" spans="1:5" ht="18.75">
      <c r="A472" s="1547" t="s">
        <v>1403</v>
      </c>
      <c r="B472" s="1569" t="s">
        <v>1724</v>
      </c>
      <c r="C472" s="1552" t="s">
        <v>181</v>
      </c>
      <c r="E472" s="1553"/>
    </row>
    <row r="473" spans="1:5" ht="18.75">
      <c r="A473" s="1547" t="s">
        <v>1404</v>
      </c>
      <c r="B473" s="1570" t="s">
        <v>1725</v>
      </c>
      <c r="C473" s="1552" t="s">
        <v>181</v>
      </c>
      <c r="E473" s="1553"/>
    </row>
    <row r="474" spans="1:5" ht="18.75">
      <c r="A474" s="1547" t="s">
        <v>1405</v>
      </c>
      <c r="B474" s="1570" t="s">
        <v>1726</v>
      </c>
      <c r="C474" s="1552" t="s">
        <v>181</v>
      </c>
      <c r="E474" s="1553"/>
    </row>
    <row r="475" spans="1:5" ht="19.5">
      <c r="A475" s="1547" t="s">
        <v>1406</v>
      </c>
      <c r="B475" s="1571" t="s">
        <v>1727</v>
      </c>
      <c r="C475" s="1552" t="s">
        <v>181</v>
      </c>
      <c r="E475" s="1553"/>
    </row>
    <row r="476" spans="1:5" ht="18.75">
      <c r="A476" s="1547" t="s">
        <v>1407</v>
      </c>
      <c r="B476" s="1570" t="s">
        <v>1728</v>
      </c>
      <c r="C476" s="1552" t="s">
        <v>181</v>
      </c>
      <c r="E476" s="1553"/>
    </row>
    <row r="477" spans="1:5" ht="18.75">
      <c r="A477" s="1547" t="s">
        <v>1408</v>
      </c>
      <c r="B477" s="1570" t="s">
        <v>1729</v>
      </c>
      <c r="C477" s="1552" t="s">
        <v>181</v>
      </c>
      <c r="E477" s="1553"/>
    </row>
    <row r="478" spans="1:5" ht="18.75">
      <c r="A478" s="1547" t="s">
        <v>1409</v>
      </c>
      <c r="B478" s="1570" t="s">
        <v>1730</v>
      </c>
      <c r="C478" s="1552" t="s">
        <v>181</v>
      </c>
      <c r="E478" s="1553"/>
    </row>
    <row r="479" spans="1:5" ht="18.75">
      <c r="A479" s="1547" t="s">
        <v>1410</v>
      </c>
      <c r="B479" s="1570" t="s">
        <v>1731</v>
      </c>
      <c r="C479" s="1552" t="s">
        <v>181</v>
      </c>
      <c r="E479" s="1553"/>
    </row>
    <row r="480" spans="1:5" ht="18.75">
      <c r="A480" s="1547" t="s">
        <v>1411</v>
      </c>
      <c r="B480" s="1570" t="s">
        <v>1732</v>
      </c>
      <c r="C480" s="1552" t="s">
        <v>181</v>
      </c>
      <c r="E480" s="1553"/>
    </row>
    <row r="481" spans="1:5" ht="18.75">
      <c r="A481" s="1547" t="s">
        <v>1412</v>
      </c>
      <c r="B481" s="1570" t="s">
        <v>1733</v>
      </c>
      <c r="C481" s="1552" t="s">
        <v>181</v>
      </c>
      <c r="E481" s="1553"/>
    </row>
    <row r="482" spans="1:5" ht="19.5" thickBot="1">
      <c r="A482" s="1547" t="s">
        <v>1413</v>
      </c>
      <c r="B482" s="1573" t="s">
        <v>1734</v>
      </c>
      <c r="C482" s="1552" t="s">
        <v>181</v>
      </c>
      <c r="E482" s="1553"/>
    </row>
    <row r="483" spans="1:5" ht="18.75">
      <c r="A483" s="1547" t="s">
        <v>1414</v>
      </c>
      <c r="B483" s="1569" t="s">
        <v>1735</v>
      </c>
      <c r="C483" s="1552" t="s">
        <v>181</v>
      </c>
      <c r="E483" s="1553"/>
    </row>
    <row r="484" spans="1:5" ht="18.75">
      <c r="A484" s="1547" t="s">
        <v>1415</v>
      </c>
      <c r="B484" s="1570" t="s">
        <v>1736</v>
      </c>
      <c r="C484" s="1552" t="s">
        <v>181</v>
      </c>
      <c r="E484" s="1553"/>
    </row>
    <row r="485" spans="1:5" ht="19.5">
      <c r="A485" s="1547" t="s">
        <v>1416</v>
      </c>
      <c r="B485" s="1571" t="s">
        <v>1737</v>
      </c>
      <c r="C485" s="1552" t="s">
        <v>181</v>
      </c>
      <c r="E485" s="1553"/>
    </row>
    <row r="486" spans="1:5" ht="18.75">
      <c r="A486" s="1547" t="s">
        <v>1417</v>
      </c>
      <c r="B486" s="1570" t="s">
        <v>1738</v>
      </c>
      <c r="C486" s="1552" t="s">
        <v>181</v>
      </c>
      <c r="E486" s="1553"/>
    </row>
    <row r="487" spans="1:5" ht="18.75">
      <c r="A487" s="1547" t="s">
        <v>1418</v>
      </c>
      <c r="B487" s="1570" t="s">
        <v>1739</v>
      </c>
      <c r="C487" s="1552" t="s">
        <v>181</v>
      </c>
      <c r="E487" s="1553"/>
    </row>
    <row r="488" spans="1:5" ht="18.75">
      <c r="A488" s="1547" t="s">
        <v>1419</v>
      </c>
      <c r="B488" s="1570" t="s">
        <v>1740</v>
      </c>
      <c r="C488" s="1552" t="s">
        <v>181</v>
      </c>
      <c r="E488" s="1553"/>
    </row>
    <row r="489" spans="1:5" ht="18.75">
      <c r="A489" s="1547" t="s">
        <v>1420</v>
      </c>
      <c r="B489" s="1570" t="s">
        <v>1741</v>
      </c>
      <c r="C489" s="1552" t="s">
        <v>181</v>
      </c>
      <c r="E489" s="1553"/>
    </row>
    <row r="490" spans="1:5" ht="18.75">
      <c r="A490" s="1547" t="s">
        <v>1421</v>
      </c>
      <c r="B490" s="1570" t="s">
        <v>1742</v>
      </c>
      <c r="C490" s="1552" t="s">
        <v>181</v>
      </c>
      <c r="E490" s="1553"/>
    </row>
    <row r="491" spans="1:5" ht="18.75">
      <c r="A491" s="1547" t="s">
        <v>1422</v>
      </c>
      <c r="B491" s="1570" t="s">
        <v>1743</v>
      </c>
      <c r="C491" s="1552" t="s">
        <v>181</v>
      </c>
      <c r="E491" s="1553"/>
    </row>
    <row r="492" spans="1:5" ht="19.5" thickBot="1">
      <c r="A492" s="1547" t="s">
        <v>1423</v>
      </c>
      <c r="B492" s="1573" t="s">
        <v>1744</v>
      </c>
      <c r="C492" s="1552" t="s">
        <v>181</v>
      </c>
      <c r="E492" s="1553"/>
    </row>
    <row r="493" spans="1:5" ht="19.5">
      <c r="A493" s="1547" t="s">
        <v>1424</v>
      </c>
      <c r="B493" s="1574" t="s">
        <v>1745</v>
      </c>
      <c r="C493" s="1552" t="s">
        <v>181</v>
      </c>
      <c r="E493" s="1553"/>
    </row>
    <row r="494" spans="1:5" ht="18.75">
      <c r="A494" s="1547" t="s">
        <v>1425</v>
      </c>
      <c r="B494" s="1570" t="s">
        <v>1746</v>
      </c>
      <c r="C494" s="1552" t="s">
        <v>181</v>
      </c>
      <c r="E494" s="1553"/>
    </row>
    <row r="495" spans="1:5" ht="18.75">
      <c r="A495" s="1547" t="s">
        <v>1426</v>
      </c>
      <c r="B495" s="1570" t="s">
        <v>1747</v>
      </c>
      <c r="C495" s="1552" t="s">
        <v>181</v>
      </c>
      <c r="E495" s="1553"/>
    </row>
    <row r="496" spans="1:5" ht="19.5" thickBot="1">
      <c r="A496" s="1547" t="s">
        <v>1427</v>
      </c>
      <c r="B496" s="1573" t="s">
        <v>1748</v>
      </c>
      <c r="C496" s="1552" t="s">
        <v>181</v>
      </c>
      <c r="E496" s="1553"/>
    </row>
    <row r="497" spans="1:5" ht="18.75">
      <c r="A497" s="1547" t="s">
        <v>1428</v>
      </c>
      <c r="B497" s="1569" t="s">
        <v>1749</v>
      </c>
      <c r="C497" s="1552" t="s">
        <v>181</v>
      </c>
      <c r="E497" s="1553"/>
    </row>
    <row r="498" spans="1:5" ht="18.75">
      <c r="A498" s="1547" t="s">
        <v>1429</v>
      </c>
      <c r="B498" s="1570" t="s">
        <v>1750</v>
      </c>
      <c r="C498" s="1552" t="s">
        <v>181</v>
      </c>
      <c r="E498" s="1553"/>
    </row>
    <row r="499" spans="1:5" ht="19.5">
      <c r="A499" s="1547" t="s">
        <v>1430</v>
      </c>
      <c r="B499" s="1571" t="s">
        <v>1751</v>
      </c>
      <c r="C499" s="1552" t="s">
        <v>181</v>
      </c>
      <c r="E499" s="1553"/>
    </row>
    <row r="500" spans="1:5" ht="18.75">
      <c r="A500" s="1547" t="s">
        <v>1431</v>
      </c>
      <c r="B500" s="1570" t="s">
        <v>1752</v>
      </c>
      <c r="C500" s="1552" t="s">
        <v>181</v>
      </c>
      <c r="E500" s="1553"/>
    </row>
    <row r="501" spans="1:5" ht="18.75">
      <c r="A501" s="1547" t="s">
        <v>1432</v>
      </c>
      <c r="B501" s="1570" t="s">
        <v>1753</v>
      </c>
      <c r="C501" s="1552" t="s">
        <v>181</v>
      </c>
      <c r="E501" s="1553"/>
    </row>
    <row r="502" spans="1:5" ht="18.75">
      <c r="A502" s="1547" t="s">
        <v>1433</v>
      </c>
      <c r="B502" s="1570" t="s">
        <v>1754</v>
      </c>
      <c r="C502" s="1552" t="s">
        <v>181</v>
      </c>
      <c r="E502" s="1553"/>
    </row>
    <row r="503" spans="1:5" ht="18.75">
      <c r="A503" s="1547" t="s">
        <v>1434</v>
      </c>
      <c r="B503" s="1570" t="s">
        <v>1755</v>
      </c>
      <c r="C503" s="1552" t="s">
        <v>181</v>
      </c>
      <c r="E503" s="1553"/>
    </row>
    <row r="504" spans="1:5" ht="19.5" thickBot="1">
      <c r="A504" s="1547" t="s">
        <v>1435</v>
      </c>
      <c r="B504" s="1573" t="s">
        <v>1756</v>
      </c>
      <c r="C504" s="1552" t="s">
        <v>181</v>
      </c>
      <c r="E504" s="1553"/>
    </row>
    <row r="505" spans="1:5" ht="18.75">
      <c r="A505" s="1547" t="s">
        <v>1436</v>
      </c>
      <c r="B505" s="1569" t="s">
        <v>1757</v>
      </c>
      <c r="C505" s="1552" t="s">
        <v>181</v>
      </c>
      <c r="E505" s="1553"/>
    </row>
    <row r="506" spans="1:5" ht="18.75">
      <c r="A506" s="1547" t="s">
        <v>1437</v>
      </c>
      <c r="B506" s="1570" t="s">
        <v>1758</v>
      </c>
      <c r="C506" s="1552" t="s">
        <v>181</v>
      </c>
      <c r="E506" s="1553"/>
    </row>
    <row r="507" spans="1:5" ht="18.75">
      <c r="A507" s="1547" t="s">
        <v>1438</v>
      </c>
      <c r="B507" s="1570" t="s">
        <v>1759</v>
      </c>
      <c r="C507" s="1552" t="s">
        <v>181</v>
      </c>
      <c r="E507" s="1553"/>
    </row>
    <row r="508" spans="1:5" ht="18.75">
      <c r="A508" s="1547" t="s">
        <v>1439</v>
      </c>
      <c r="B508" s="1570" t="s">
        <v>1760</v>
      </c>
      <c r="C508" s="1552" t="s">
        <v>181</v>
      </c>
      <c r="E508" s="1553"/>
    </row>
    <row r="509" spans="1:5" ht="19.5">
      <c r="A509" s="1547" t="s">
        <v>1440</v>
      </c>
      <c r="B509" s="1571" t="s">
        <v>1761</v>
      </c>
      <c r="C509" s="1552" t="s">
        <v>181</v>
      </c>
      <c r="E509" s="1553"/>
    </row>
    <row r="510" spans="1:5" ht="18.75">
      <c r="A510" s="1547" t="s">
        <v>1441</v>
      </c>
      <c r="B510" s="1570" t="s">
        <v>1762</v>
      </c>
      <c r="C510" s="1552" t="s">
        <v>181</v>
      </c>
      <c r="E510" s="1553"/>
    </row>
    <row r="511" spans="1:5" ht="19.5" thickBot="1">
      <c r="A511" s="1547" t="s">
        <v>1442</v>
      </c>
      <c r="B511" s="1573" t="s">
        <v>1763</v>
      </c>
      <c r="C511" s="1552" t="s">
        <v>181</v>
      </c>
      <c r="E511" s="1553"/>
    </row>
    <row r="512" spans="1:5" ht="18.75">
      <c r="A512" s="1547" t="s">
        <v>1443</v>
      </c>
      <c r="B512" s="1569" t="s">
        <v>1764</v>
      </c>
      <c r="C512" s="1552" t="s">
        <v>181</v>
      </c>
      <c r="E512" s="1553"/>
    </row>
    <row r="513" spans="1:5" ht="18.75">
      <c r="A513" s="1547" t="s">
        <v>1444</v>
      </c>
      <c r="B513" s="1570" t="s">
        <v>1765</v>
      </c>
      <c r="C513" s="1552" t="s">
        <v>181</v>
      </c>
      <c r="E513" s="1553"/>
    </row>
    <row r="514" spans="1:5" ht="18.75">
      <c r="A514" s="1547" t="s">
        <v>1445</v>
      </c>
      <c r="B514" s="1570" t="s">
        <v>1766</v>
      </c>
      <c r="C514" s="1552" t="s">
        <v>181</v>
      </c>
      <c r="E514" s="1553"/>
    </row>
    <row r="515" spans="1:5" ht="18.75">
      <c r="A515" s="1547" t="s">
        <v>1446</v>
      </c>
      <c r="B515" s="1570" t="s">
        <v>1767</v>
      </c>
      <c r="C515" s="1552" t="s">
        <v>181</v>
      </c>
      <c r="E515" s="1553"/>
    </row>
    <row r="516" spans="1:5" ht="19.5">
      <c r="A516" s="1547" t="s">
        <v>1447</v>
      </c>
      <c r="B516" s="1571" t="s">
        <v>1768</v>
      </c>
      <c r="C516" s="1552" t="s">
        <v>181</v>
      </c>
      <c r="E516" s="1553"/>
    </row>
    <row r="517" spans="1:5" ht="18.75">
      <c r="A517" s="1547" t="s">
        <v>1448</v>
      </c>
      <c r="B517" s="1570" t="s">
        <v>1769</v>
      </c>
      <c r="C517" s="1552" t="s">
        <v>181</v>
      </c>
      <c r="E517" s="1553"/>
    </row>
    <row r="518" spans="1:5" ht="18.75">
      <c r="A518" s="1547" t="s">
        <v>1449</v>
      </c>
      <c r="B518" s="1570" t="s">
        <v>1770</v>
      </c>
      <c r="C518" s="1552" t="s">
        <v>181</v>
      </c>
      <c r="E518" s="1553"/>
    </row>
    <row r="519" spans="1:5" ht="18.75">
      <c r="A519" s="1547" t="s">
        <v>1450</v>
      </c>
      <c r="B519" s="1570" t="s">
        <v>1771</v>
      </c>
      <c r="C519" s="1552" t="s">
        <v>181</v>
      </c>
      <c r="E519" s="1553"/>
    </row>
    <row r="520" spans="1:5" ht="19.5" thickBot="1">
      <c r="A520" s="1547" t="s">
        <v>1451</v>
      </c>
      <c r="B520" s="1573" t="s">
        <v>1772</v>
      </c>
      <c r="C520" s="1552" t="s">
        <v>181</v>
      </c>
      <c r="E520" s="1553"/>
    </row>
    <row r="521" spans="1:5" ht="18.75">
      <c r="A521" s="1547" t="s">
        <v>1452</v>
      </c>
      <c r="B521" s="1569" t="s">
        <v>1773</v>
      </c>
      <c r="C521" s="1552" t="s">
        <v>181</v>
      </c>
      <c r="E521" s="1553"/>
    </row>
    <row r="522" spans="1:5" ht="18.75">
      <c r="A522" s="1547" t="s">
        <v>1453</v>
      </c>
      <c r="B522" s="1570" t="s">
        <v>1774</v>
      </c>
      <c r="C522" s="1552" t="s">
        <v>181</v>
      </c>
      <c r="E522" s="1553"/>
    </row>
    <row r="523" spans="1:5" ht="19.5">
      <c r="A523" s="1547" t="s">
        <v>1454</v>
      </c>
      <c r="B523" s="1571" t="s">
        <v>1775</v>
      </c>
      <c r="C523" s="1552" t="s">
        <v>181</v>
      </c>
      <c r="E523" s="1553"/>
    </row>
    <row r="524" spans="1:5" ht="18.75">
      <c r="A524" s="1547" t="s">
        <v>1455</v>
      </c>
      <c r="B524" s="1570" t="s">
        <v>1776</v>
      </c>
      <c r="C524" s="1552" t="s">
        <v>181</v>
      </c>
      <c r="E524" s="1553"/>
    </row>
    <row r="525" spans="1:5" ht="18.75">
      <c r="A525" s="1547" t="s">
        <v>1456</v>
      </c>
      <c r="B525" s="1570" t="s">
        <v>1777</v>
      </c>
      <c r="C525" s="1552" t="s">
        <v>181</v>
      </c>
      <c r="E525" s="1553"/>
    </row>
    <row r="526" spans="1:5" ht="18.75">
      <c r="A526" s="1547" t="s">
        <v>1457</v>
      </c>
      <c r="B526" s="1570" t="s">
        <v>1778</v>
      </c>
      <c r="C526" s="1552" t="s">
        <v>181</v>
      </c>
      <c r="E526" s="1553"/>
    </row>
    <row r="527" spans="1:5" ht="18.75">
      <c r="A527" s="1547" t="s">
        <v>1458</v>
      </c>
      <c r="B527" s="1570" t="s">
        <v>1779</v>
      </c>
      <c r="C527" s="1552" t="s">
        <v>181</v>
      </c>
      <c r="E527" s="1553"/>
    </row>
    <row r="528" spans="1:5" ht="19.5" thickBot="1">
      <c r="A528" s="1547" t="s">
        <v>1459</v>
      </c>
      <c r="B528" s="1573" t="s">
        <v>1780</v>
      </c>
      <c r="C528" s="1552" t="s">
        <v>181</v>
      </c>
      <c r="E528" s="1553"/>
    </row>
    <row r="529" spans="1:5" ht="18.75">
      <c r="A529" s="1547" t="s">
        <v>1460</v>
      </c>
      <c r="B529" s="1569" t="s">
        <v>1781</v>
      </c>
      <c r="C529" s="1552" t="s">
        <v>181</v>
      </c>
      <c r="E529" s="1553"/>
    </row>
    <row r="530" spans="1:5" ht="18.75">
      <c r="A530" s="1547" t="s">
        <v>1461</v>
      </c>
      <c r="B530" s="1570" t="s">
        <v>1782</v>
      </c>
      <c r="C530" s="1552" t="s">
        <v>181</v>
      </c>
      <c r="E530" s="1553"/>
    </row>
    <row r="531" spans="1:5" ht="18.75">
      <c r="A531" s="1547" t="s">
        <v>1462</v>
      </c>
      <c r="B531" s="1570" t="s">
        <v>1783</v>
      </c>
      <c r="C531" s="1552" t="s">
        <v>181</v>
      </c>
      <c r="E531" s="1553"/>
    </row>
    <row r="532" spans="1:5" ht="18.75">
      <c r="A532" s="1547" t="s">
        <v>1463</v>
      </c>
      <c r="B532" s="1570" t="s">
        <v>1784</v>
      </c>
      <c r="C532" s="1552" t="s">
        <v>181</v>
      </c>
      <c r="E532" s="1553"/>
    </row>
    <row r="533" spans="1:5" ht="18.75">
      <c r="A533" s="1547" t="s">
        <v>1464</v>
      </c>
      <c r="B533" s="1570" t="s">
        <v>1785</v>
      </c>
      <c r="C533" s="1552" t="s">
        <v>181</v>
      </c>
      <c r="E533" s="1553"/>
    </row>
    <row r="534" spans="1:5" ht="18.75">
      <c r="A534" s="1547" t="s">
        <v>1465</v>
      </c>
      <c r="B534" s="1570" t="s">
        <v>1786</v>
      </c>
      <c r="C534" s="1552" t="s">
        <v>181</v>
      </c>
      <c r="E534" s="1553"/>
    </row>
    <row r="535" spans="1:5" ht="18.75">
      <c r="A535" s="1547" t="s">
        <v>1466</v>
      </c>
      <c r="B535" s="1570" t="s">
        <v>1787</v>
      </c>
      <c r="C535" s="1552" t="s">
        <v>181</v>
      </c>
      <c r="E535" s="1553"/>
    </row>
    <row r="536" spans="1:5" ht="18.75">
      <c r="A536" s="1547" t="s">
        <v>1467</v>
      </c>
      <c r="B536" s="1570" t="s">
        <v>1788</v>
      </c>
      <c r="C536" s="1552" t="s">
        <v>181</v>
      </c>
      <c r="E536" s="1553"/>
    </row>
    <row r="537" spans="1:5" ht="19.5">
      <c r="A537" s="1547" t="s">
        <v>1468</v>
      </c>
      <c r="B537" s="1571" t="s">
        <v>1789</v>
      </c>
      <c r="C537" s="1552" t="s">
        <v>181</v>
      </c>
      <c r="E537" s="1553"/>
    </row>
    <row r="538" spans="1:5" ht="18.75">
      <c r="A538" s="1547" t="s">
        <v>1469</v>
      </c>
      <c r="B538" s="1570" t="s">
        <v>1790</v>
      </c>
      <c r="C538" s="1552" t="s">
        <v>181</v>
      </c>
      <c r="E538" s="1553"/>
    </row>
    <row r="539" spans="1:5" ht="19.5" thickBot="1">
      <c r="A539" s="1547" t="s">
        <v>1470</v>
      </c>
      <c r="B539" s="1573" t="s">
        <v>1791</v>
      </c>
      <c r="C539" s="1552" t="s">
        <v>181</v>
      </c>
      <c r="E539" s="1553"/>
    </row>
    <row r="540" spans="1:5" ht="18.75">
      <c r="A540" s="1547" t="s">
        <v>1471</v>
      </c>
      <c r="B540" s="1569" t="s">
        <v>1792</v>
      </c>
      <c r="C540" s="1552" t="s">
        <v>181</v>
      </c>
      <c r="E540" s="1553"/>
    </row>
    <row r="541" spans="1:5" ht="18.75">
      <c r="A541" s="1547" t="s">
        <v>1472</v>
      </c>
      <c r="B541" s="1570" t="s">
        <v>1793</v>
      </c>
      <c r="C541" s="1552" t="s">
        <v>181</v>
      </c>
      <c r="E541" s="1553"/>
    </row>
    <row r="542" spans="1:5" ht="18.75">
      <c r="A542" s="1547" t="s">
        <v>1473</v>
      </c>
      <c r="B542" s="1570" t="s">
        <v>1794</v>
      </c>
      <c r="C542" s="1552" t="s">
        <v>181</v>
      </c>
      <c r="E542" s="1553"/>
    </row>
    <row r="543" spans="1:5" ht="18.75">
      <c r="A543" s="1547" t="s">
        <v>1474</v>
      </c>
      <c r="B543" s="1570" t="s">
        <v>1795</v>
      </c>
      <c r="C543" s="1552" t="s">
        <v>181</v>
      </c>
      <c r="E543" s="1553"/>
    </row>
    <row r="544" spans="1:5" ht="18.75">
      <c r="A544" s="1547" t="s">
        <v>1475</v>
      </c>
      <c r="B544" s="1570" t="s">
        <v>1796</v>
      </c>
      <c r="C544" s="1552" t="s">
        <v>181</v>
      </c>
      <c r="E544" s="1553"/>
    </row>
    <row r="545" spans="1:5" ht="19.5">
      <c r="A545" s="1547" t="s">
        <v>1476</v>
      </c>
      <c r="B545" s="1571" t="s">
        <v>1797</v>
      </c>
      <c r="C545" s="1552" t="s">
        <v>181</v>
      </c>
      <c r="E545" s="1553"/>
    </row>
    <row r="546" spans="1:5" ht="18.75">
      <c r="A546" s="1547" t="s">
        <v>1477</v>
      </c>
      <c r="B546" s="1570" t="s">
        <v>1798</v>
      </c>
      <c r="C546" s="1552" t="s">
        <v>181</v>
      </c>
      <c r="E546" s="1553"/>
    </row>
    <row r="547" spans="1:5" ht="18.75">
      <c r="A547" s="1547" t="s">
        <v>1478</v>
      </c>
      <c r="B547" s="1570" t="s">
        <v>1799</v>
      </c>
      <c r="C547" s="1552" t="s">
        <v>181</v>
      </c>
      <c r="E547" s="1553"/>
    </row>
    <row r="548" spans="1:5" ht="18.75">
      <c r="A548" s="1547" t="s">
        <v>1479</v>
      </c>
      <c r="B548" s="1570" t="s">
        <v>1800</v>
      </c>
      <c r="C548" s="1552" t="s">
        <v>181</v>
      </c>
      <c r="E548" s="1553"/>
    </row>
    <row r="549" spans="1:5" ht="18.75">
      <c r="A549" s="1547" t="s">
        <v>1480</v>
      </c>
      <c r="B549" s="1570" t="s">
        <v>1801</v>
      </c>
      <c r="C549" s="1552" t="s">
        <v>181</v>
      </c>
      <c r="E549" s="1553"/>
    </row>
    <row r="550" spans="1:5" ht="18.75">
      <c r="A550" s="1547" t="s">
        <v>1481</v>
      </c>
      <c r="B550" s="1575" t="s">
        <v>1802</v>
      </c>
      <c r="C550" s="1552" t="s">
        <v>181</v>
      </c>
      <c r="E550" s="1553"/>
    </row>
    <row r="551" spans="1:5" ht="19.5" thickBot="1">
      <c r="A551" s="1547" t="s">
        <v>1482</v>
      </c>
      <c r="B551" s="1573" t="s">
        <v>1803</v>
      </c>
      <c r="C551" s="1552" t="s">
        <v>181</v>
      </c>
      <c r="E551" s="1553"/>
    </row>
    <row r="552" spans="1:5" ht="18.75">
      <c r="A552" s="1547" t="s">
        <v>1483</v>
      </c>
      <c r="B552" s="1569" t="s">
        <v>1804</v>
      </c>
      <c r="C552" s="1552" t="s">
        <v>181</v>
      </c>
      <c r="E552" s="1553"/>
    </row>
    <row r="553" spans="1:5" ht="18.75">
      <c r="A553" s="1547" t="s">
        <v>1484</v>
      </c>
      <c r="B553" s="1570" t="s">
        <v>1805</v>
      </c>
      <c r="C553" s="1552" t="s">
        <v>181</v>
      </c>
      <c r="E553" s="1553"/>
    </row>
    <row r="554" spans="1:5" ht="18.75">
      <c r="A554" s="1547" t="s">
        <v>1485</v>
      </c>
      <c r="B554" s="1570" t="s">
        <v>1806</v>
      </c>
      <c r="C554" s="1552" t="s">
        <v>181</v>
      </c>
      <c r="E554" s="1553"/>
    </row>
    <row r="555" spans="1:5" ht="19.5">
      <c r="A555" s="1547" t="s">
        <v>1486</v>
      </c>
      <c r="B555" s="1571" t="s">
        <v>1807</v>
      </c>
      <c r="C555" s="1552" t="s">
        <v>181</v>
      </c>
      <c r="E555" s="1553"/>
    </row>
    <row r="556" spans="1:5" ht="18.75">
      <c r="A556" s="1547" t="s">
        <v>1487</v>
      </c>
      <c r="B556" s="1570" t="s">
        <v>1808</v>
      </c>
      <c r="C556" s="1552" t="s">
        <v>181</v>
      </c>
      <c r="E556" s="1553"/>
    </row>
    <row r="557" spans="1:5" ht="19.5" thickBot="1">
      <c r="A557" s="1547" t="s">
        <v>1488</v>
      </c>
      <c r="B557" s="1573" t="s">
        <v>1809</v>
      </c>
      <c r="C557" s="1552" t="s">
        <v>181</v>
      </c>
      <c r="E557" s="1553"/>
    </row>
    <row r="558" spans="1:5" ht="18.75">
      <c r="A558" s="1547" t="s">
        <v>1489</v>
      </c>
      <c r="B558" s="1576" t="s">
        <v>1810</v>
      </c>
      <c r="C558" s="1552" t="s">
        <v>181</v>
      </c>
      <c r="E558" s="1553"/>
    </row>
    <row r="559" spans="1:5" ht="18.75">
      <c r="A559" s="1547" t="s">
        <v>1490</v>
      </c>
      <c r="B559" s="1570" t="s">
        <v>1811</v>
      </c>
      <c r="C559" s="1552" t="s">
        <v>181</v>
      </c>
      <c r="E559" s="1553"/>
    </row>
    <row r="560" spans="1:5" ht="18.75">
      <c r="A560" s="1547" t="s">
        <v>1491</v>
      </c>
      <c r="B560" s="1570" t="s">
        <v>1812</v>
      </c>
      <c r="C560" s="1552" t="s">
        <v>181</v>
      </c>
      <c r="E560" s="1553"/>
    </row>
    <row r="561" spans="1:5" ht="18.75">
      <c r="A561" s="1547" t="s">
        <v>1492</v>
      </c>
      <c r="B561" s="1570" t="s">
        <v>1813</v>
      </c>
      <c r="C561" s="1552" t="s">
        <v>181</v>
      </c>
      <c r="E561" s="1553"/>
    </row>
    <row r="562" spans="1:5" ht="18.75">
      <c r="A562" s="1547" t="s">
        <v>1493</v>
      </c>
      <c r="B562" s="1570" t="s">
        <v>1814</v>
      </c>
      <c r="C562" s="1552" t="s">
        <v>181</v>
      </c>
      <c r="E562" s="1553"/>
    </row>
    <row r="563" spans="1:5" ht="18.75">
      <c r="A563" s="1547" t="s">
        <v>1494</v>
      </c>
      <c r="B563" s="1570" t="s">
        <v>1815</v>
      </c>
      <c r="C563" s="1552" t="s">
        <v>181</v>
      </c>
      <c r="E563" s="1553"/>
    </row>
    <row r="564" spans="1:5" ht="18.75">
      <c r="A564" s="1547" t="s">
        <v>1495</v>
      </c>
      <c r="B564" s="1570" t="s">
        <v>1816</v>
      </c>
      <c r="C564" s="1552" t="s">
        <v>181</v>
      </c>
      <c r="E564" s="1553"/>
    </row>
    <row r="565" spans="1:5" ht="19.5">
      <c r="A565" s="1547" t="s">
        <v>1496</v>
      </c>
      <c r="B565" s="1571" t="s">
        <v>1817</v>
      </c>
      <c r="C565" s="1552" t="s">
        <v>181</v>
      </c>
      <c r="E565" s="1553"/>
    </row>
    <row r="566" spans="1:5" ht="18.75">
      <c r="A566" s="1547" t="s">
        <v>1497</v>
      </c>
      <c r="B566" s="1570" t="s">
        <v>1818</v>
      </c>
      <c r="C566" s="1552" t="s">
        <v>181</v>
      </c>
      <c r="E566" s="1553"/>
    </row>
    <row r="567" spans="1:5" ht="18.75">
      <c r="A567" s="1547" t="s">
        <v>1498</v>
      </c>
      <c r="B567" s="1570" t="s">
        <v>1819</v>
      </c>
      <c r="C567" s="1552" t="s">
        <v>181</v>
      </c>
      <c r="E567" s="1553"/>
    </row>
    <row r="568" spans="1:5" ht="19.5" thickBot="1">
      <c r="A568" s="1547" t="s">
        <v>1499</v>
      </c>
      <c r="B568" s="1573" t="s">
        <v>1820</v>
      </c>
      <c r="C568" s="1552" t="s">
        <v>181</v>
      </c>
      <c r="E568" s="1553"/>
    </row>
    <row r="569" spans="1:5" ht="18.75">
      <c r="A569" s="1547" t="s">
        <v>1500</v>
      </c>
      <c r="B569" s="1576" t="s">
        <v>1821</v>
      </c>
      <c r="C569" s="1552" t="s">
        <v>181</v>
      </c>
      <c r="E569" s="1553"/>
    </row>
    <row r="570" spans="1:5" ht="18.75">
      <c r="A570" s="1547" t="s">
        <v>1501</v>
      </c>
      <c r="B570" s="1570" t="s">
        <v>1822</v>
      </c>
      <c r="C570" s="1552" t="s">
        <v>181</v>
      </c>
      <c r="E570" s="1553"/>
    </row>
    <row r="571" spans="1:5" ht="18.75">
      <c r="A571" s="1547" t="s">
        <v>1502</v>
      </c>
      <c r="B571" s="1570" t="s">
        <v>1823</v>
      </c>
      <c r="C571" s="1552" t="s">
        <v>181</v>
      </c>
      <c r="E571" s="1553"/>
    </row>
    <row r="572" spans="1:5" ht="18.75">
      <c r="A572" s="1547" t="s">
        <v>1503</v>
      </c>
      <c r="B572" s="1570" t="s">
        <v>1824</v>
      </c>
      <c r="C572" s="1552" t="s">
        <v>181</v>
      </c>
      <c r="E572" s="1553"/>
    </row>
    <row r="573" spans="1:5" ht="18.75">
      <c r="A573" s="1547" t="s">
        <v>1504</v>
      </c>
      <c r="B573" s="1570" t="s">
        <v>1825</v>
      </c>
      <c r="C573" s="1552" t="s">
        <v>181</v>
      </c>
      <c r="E573" s="1553"/>
    </row>
    <row r="574" spans="1:5" ht="18.75">
      <c r="A574" s="1547" t="s">
        <v>1505</v>
      </c>
      <c r="B574" s="1570" t="s">
        <v>1826</v>
      </c>
      <c r="C574" s="1552" t="s">
        <v>181</v>
      </c>
      <c r="E574" s="1553"/>
    </row>
    <row r="575" spans="1:5" ht="18.75">
      <c r="A575" s="1547" t="s">
        <v>1506</v>
      </c>
      <c r="B575" s="1570" t="s">
        <v>1827</v>
      </c>
      <c r="C575" s="1552" t="s">
        <v>181</v>
      </c>
      <c r="E575" s="1553"/>
    </row>
    <row r="576" spans="1:5" ht="18.75">
      <c r="A576" s="1547" t="s">
        <v>1507</v>
      </c>
      <c r="B576" s="1570" t="s">
        <v>1828</v>
      </c>
      <c r="C576" s="1552" t="s">
        <v>181</v>
      </c>
      <c r="E576" s="1553"/>
    </row>
    <row r="577" spans="1:5" ht="19.5">
      <c r="A577" s="1547" t="s">
        <v>1508</v>
      </c>
      <c r="B577" s="1571" t="s">
        <v>1829</v>
      </c>
      <c r="C577" s="1552" t="s">
        <v>181</v>
      </c>
      <c r="E577" s="1553"/>
    </row>
    <row r="578" spans="1:5" ht="18.75">
      <c r="A578" s="1547" t="s">
        <v>1509</v>
      </c>
      <c r="B578" s="1570" t="s">
        <v>1830</v>
      </c>
      <c r="C578" s="1552" t="s">
        <v>181</v>
      </c>
      <c r="E578" s="1553"/>
    </row>
    <row r="579" spans="1:5" ht="18.75">
      <c r="A579" s="1547" t="s">
        <v>1510</v>
      </c>
      <c r="B579" s="1570" t="s">
        <v>1831</v>
      </c>
      <c r="C579" s="1552" t="s">
        <v>181</v>
      </c>
      <c r="E579" s="1553"/>
    </row>
    <row r="580" spans="1:5" ht="18.75">
      <c r="A580" s="1547" t="s">
        <v>1511</v>
      </c>
      <c r="B580" s="1570" t="s">
        <v>1832</v>
      </c>
      <c r="C580" s="1552" t="s">
        <v>181</v>
      </c>
      <c r="E580" s="1553"/>
    </row>
    <row r="581" spans="1:5" ht="18.75">
      <c r="A581" s="1547" t="s">
        <v>1512</v>
      </c>
      <c r="B581" s="1570" t="s">
        <v>1833</v>
      </c>
      <c r="C581" s="1552" t="s">
        <v>181</v>
      </c>
      <c r="E581" s="1553"/>
    </row>
    <row r="582" spans="1:5" ht="18.75">
      <c r="A582" s="1547" t="s">
        <v>1513</v>
      </c>
      <c r="B582" s="1570" t="s">
        <v>1834</v>
      </c>
      <c r="C582" s="1552" t="s">
        <v>181</v>
      </c>
      <c r="E582" s="1553"/>
    </row>
    <row r="583" spans="1:5" ht="18.75">
      <c r="A583" s="1547" t="s">
        <v>1514</v>
      </c>
      <c r="B583" s="1570" t="s">
        <v>1835</v>
      </c>
      <c r="C583" s="1552" t="s">
        <v>181</v>
      </c>
      <c r="E583" s="1553"/>
    </row>
    <row r="584" spans="1:5" ht="18.75">
      <c r="A584" s="1547" t="s">
        <v>1515</v>
      </c>
      <c r="B584" s="1570" t="s">
        <v>1836</v>
      </c>
      <c r="C584" s="1552" t="s">
        <v>181</v>
      </c>
      <c r="E584" s="1553"/>
    </row>
    <row r="585" spans="1:5" ht="18.75">
      <c r="A585" s="1547" t="s">
        <v>1516</v>
      </c>
      <c r="B585" s="1570" t="s">
        <v>1837</v>
      </c>
      <c r="C585" s="1552" t="s">
        <v>181</v>
      </c>
      <c r="E585" s="1553"/>
    </row>
    <row r="586" spans="1:5" ht="19.5" thickBot="1">
      <c r="A586" s="1547" t="s">
        <v>1517</v>
      </c>
      <c r="B586" s="1577" t="s">
        <v>1838</v>
      </c>
      <c r="C586" s="1552" t="s">
        <v>181</v>
      </c>
      <c r="E586" s="1553"/>
    </row>
    <row r="587" spans="1:5" ht="18.75">
      <c r="A587" s="1547" t="s">
        <v>1518</v>
      </c>
      <c r="B587" s="1569" t="s">
        <v>1839</v>
      </c>
      <c r="C587" s="1552" t="s">
        <v>181</v>
      </c>
      <c r="E587" s="1553"/>
    </row>
    <row r="588" spans="1:5" ht="18.75">
      <c r="A588" s="1547" t="s">
        <v>1519</v>
      </c>
      <c r="B588" s="1570" t="s">
        <v>1840</v>
      </c>
      <c r="C588" s="1552" t="s">
        <v>181</v>
      </c>
      <c r="E588" s="1553"/>
    </row>
    <row r="589" spans="1:5" ht="18.75">
      <c r="A589" s="1547" t="s">
        <v>1520</v>
      </c>
      <c r="B589" s="1570" t="s">
        <v>1841</v>
      </c>
      <c r="C589" s="1552" t="s">
        <v>181</v>
      </c>
      <c r="E589" s="1553"/>
    </row>
    <row r="590" spans="1:5" ht="18.75">
      <c r="A590" s="1547" t="s">
        <v>1521</v>
      </c>
      <c r="B590" s="1570" t="s">
        <v>1842</v>
      </c>
      <c r="C590" s="1552" t="s">
        <v>181</v>
      </c>
      <c r="E590" s="1553"/>
    </row>
    <row r="591" spans="1:5" ht="19.5">
      <c r="A591" s="1547" t="s">
        <v>1522</v>
      </c>
      <c r="B591" s="1571" t="s">
        <v>1843</v>
      </c>
      <c r="C591" s="1552" t="s">
        <v>181</v>
      </c>
      <c r="E591" s="1553"/>
    </row>
    <row r="592" spans="1:5" ht="18.75">
      <c r="A592" s="1547" t="s">
        <v>1523</v>
      </c>
      <c r="B592" s="1570" t="s">
        <v>1844</v>
      </c>
      <c r="C592" s="1552" t="s">
        <v>181</v>
      </c>
      <c r="E592" s="1553"/>
    </row>
    <row r="593" spans="1:5" ht="19.5" thickBot="1">
      <c r="A593" s="1547" t="s">
        <v>1524</v>
      </c>
      <c r="B593" s="1573" t="s">
        <v>1845</v>
      </c>
      <c r="C593" s="1552" t="s">
        <v>181</v>
      </c>
      <c r="E593" s="1553"/>
    </row>
    <row r="594" spans="1:5" ht="18.75">
      <c r="A594" s="1547" t="s">
        <v>1525</v>
      </c>
      <c r="B594" s="1569" t="s">
        <v>1846</v>
      </c>
      <c r="C594" s="1552" t="s">
        <v>181</v>
      </c>
      <c r="E594" s="1553"/>
    </row>
    <row r="595" spans="1:5" ht="18.75">
      <c r="A595" s="1547" t="s">
        <v>1526</v>
      </c>
      <c r="B595" s="1570" t="s">
        <v>1705</v>
      </c>
      <c r="C595" s="1552" t="s">
        <v>181</v>
      </c>
      <c r="E595" s="1553"/>
    </row>
    <row r="596" spans="1:5" ht="18.75">
      <c r="A596" s="1547" t="s">
        <v>1527</v>
      </c>
      <c r="B596" s="1570" t="s">
        <v>1847</v>
      </c>
      <c r="C596" s="1552" t="s">
        <v>181</v>
      </c>
      <c r="E596" s="1553"/>
    </row>
    <row r="597" spans="1:5" ht="18.75">
      <c r="A597" s="1547" t="s">
        <v>1528</v>
      </c>
      <c r="B597" s="1570" t="s">
        <v>1848</v>
      </c>
      <c r="C597" s="1552" t="s">
        <v>181</v>
      </c>
      <c r="E597" s="1553"/>
    </row>
    <row r="598" spans="1:5" ht="18.75">
      <c r="A598" s="1547" t="s">
        <v>1529</v>
      </c>
      <c r="B598" s="1570" t="s">
        <v>1849</v>
      </c>
      <c r="C598" s="1552" t="s">
        <v>181</v>
      </c>
      <c r="E598" s="1553"/>
    </row>
    <row r="599" spans="1:5" ht="19.5">
      <c r="A599" s="1547" t="s">
        <v>1530</v>
      </c>
      <c r="B599" s="1571" t="s">
        <v>1850</v>
      </c>
      <c r="C599" s="1552" t="s">
        <v>181</v>
      </c>
      <c r="E599" s="1553"/>
    </row>
    <row r="600" spans="1:5" ht="18.75">
      <c r="A600" s="1547" t="s">
        <v>1531</v>
      </c>
      <c r="B600" s="1570" t="s">
        <v>1851</v>
      </c>
      <c r="C600" s="1552" t="s">
        <v>181</v>
      </c>
      <c r="E600" s="1553"/>
    </row>
    <row r="601" spans="1:5" ht="19.5" thickBot="1">
      <c r="A601" s="1547" t="s">
        <v>1532</v>
      </c>
      <c r="B601" s="1573" t="s">
        <v>1852</v>
      </c>
      <c r="C601" s="1552" t="s">
        <v>181</v>
      </c>
      <c r="E601" s="1553"/>
    </row>
    <row r="602" spans="1:5" ht="18.75">
      <c r="A602" s="1547" t="s">
        <v>1533</v>
      </c>
      <c r="B602" s="1569" t="s">
        <v>1853</v>
      </c>
      <c r="C602" s="1552" t="s">
        <v>181</v>
      </c>
      <c r="E602" s="1553"/>
    </row>
    <row r="603" spans="1:5" ht="18.75">
      <c r="A603" s="1547" t="s">
        <v>1534</v>
      </c>
      <c r="B603" s="1570" t="s">
        <v>1854</v>
      </c>
      <c r="C603" s="1552" t="s">
        <v>181</v>
      </c>
      <c r="E603" s="1553"/>
    </row>
    <row r="604" spans="1:5" ht="18.75">
      <c r="A604" s="1547" t="s">
        <v>1535</v>
      </c>
      <c r="B604" s="1570" t="s">
        <v>1855</v>
      </c>
      <c r="C604" s="1552" t="s">
        <v>181</v>
      </c>
      <c r="E604" s="1553"/>
    </row>
    <row r="605" spans="1:5" ht="18.75">
      <c r="A605" s="1547" t="s">
        <v>1536</v>
      </c>
      <c r="B605" s="1570" t="s">
        <v>1856</v>
      </c>
      <c r="C605" s="1552" t="s">
        <v>181</v>
      </c>
      <c r="E605" s="1553"/>
    </row>
    <row r="606" spans="1:5" ht="19.5">
      <c r="A606" s="1547" t="s">
        <v>1537</v>
      </c>
      <c r="B606" s="1571" t="s">
        <v>1857</v>
      </c>
      <c r="C606" s="1552" t="s">
        <v>181</v>
      </c>
      <c r="E606" s="1553"/>
    </row>
    <row r="607" spans="1:5" ht="18.75">
      <c r="A607" s="1547" t="s">
        <v>1538</v>
      </c>
      <c r="B607" s="1570" t="s">
        <v>1858</v>
      </c>
      <c r="C607" s="1552" t="s">
        <v>181</v>
      </c>
      <c r="E607" s="1553"/>
    </row>
    <row r="608" spans="1:5" ht="19.5" thickBot="1">
      <c r="A608" s="1547" t="s">
        <v>1539</v>
      </c>
      <c r="B608" s="1573" t="s">
        <v>1859</v>
      </c>
      <c r="C608" s="1552" t="s">
        <v>181</v>
      </c>
      <c r="E608" s="1553"/>
    </row>
    <row r="609" spans="1:5" ht="18.75">
      <c r="A609" s="1547" t="s">
        <v>1540</v>
      </c>
      <c r="B609" s="1569" t="s">
        <v>1860</v>
      </c>
      <c r="C609" s="1552" t="s">
        <v>181</v>
      </c>
      <c r="E609" s="1553"/>
    </row>
    <row r="610" spans="1:5" ht="18.75">
      <c r="A610" s="1547" t="s">
        <v>1541</v>
      </c>
      <c r="B610" s="1570" t="s">
        <v>1861</v>
      </c>
      <c r="C610" s="1552" t="s">
        <v>181</v>
      </c>
      <c r="E610" s="1553"/>
    </row>
    <row r="611" spans="1:5" ht="19.5">
      <c r="A611" s="1547" t="s">
        <v>1542</v>
      </c>
      <c r="B611" s="1571" t="s">
        <v>1862</v>
      </c>
      <c r="C611" s="1552" t="s">
        <v>181</v>
      </c>
      <c r="E611" s="1553"/>
    </row>
    <row r="612" spans="1:5" ht="19.5" thickBot="1">
      <c r="A612" s="1547" t="s">
        <v>1543</v>
      </c>
      <c r="B612" s="1573" t="s">
        <v>1863</v>
      </c>
      <c r="C612" s="1552" t="s">
        <v>181</v>
      </c>
      <c r="E612" s="1553"/>
    </row>
    <row r="613" spans="1:5" ht="18.75">
      <c r="A613" s="1547" t="s">
        <v>1544</v>
      </c>
      <c r="B613" s="1569" t="s">
        <v>1864</v>
      </c>
      <c r="C613" s="1552" t="s">
        <v>181</v>
      </c>
      <c r="E613" s="1553"/>
    </row>
    <row r="614" spans="1:5" ht="18.75">
      <c r="A614" s="1547" t="s">
        <v>1545</v>
      </c>
      <c r="B614" s="1570" t="s">
        <v>1865</v>
      </c>
      <c r="C614" s="1552" t="s">
        <v>181</v>
      </c>
      <c r="E614" s="1553"/>
    </row>
    <row r="615" spans="1:5" ht="18.75">
      <c r="A615" s="1547" t="s">
        <v>1546</v>
      </c>
      <c r="B615" s="1570" t="s">
        <v>1866</v>
      </c>
      <c r="C615" s="1552" t="s">
        <v>181</v>
      </c>
      <c r="E615" s="1553"/>
    </row>
    <row r="616" spans="1:5" ht="18.75">
      <c r="A616" s="1547" t="s">
        <v>1547</v>
      </c>
      <c r="B616" s="1570" t="s">
        <v>1867</v>
      </c>
      <c r="C616" s="1552" t="s">
        <v>181</v>
      </c>
      <c r="E616" s="1553"/>
    </row>
    <row r="617" spans="1:5" ht="18.75">
      <c r="A617" s="1547" t="s">
        <v>1548</v>
      </c>
      <c r="B617" s="1570" t="s">
        <v>1868</v>
      </c>
      <c r="C617" s="1552" t="s">
        <v>181</v>
      </c>
      <c r="E617" s="1553"/>
    </row>
    <row r="618" spans="1:5" ht="18.75">
      <c r="A618" s="1547" t="s">
        <v>1549</v>
      </c>
      <c r="B618" s="1570" t="s">
        <v>1869</v>
      </c>
      <c r="C618" s="1552" t="s">
        <v>181</v>
      </c>
      <c r="E618" s="1553"/>
    </row>
    <row r="619" spans="1:5" ht="18.75">
      <c r="A619" s="1547" t="s">
        <v>1550</v>
      </c>
      <c r="B619" s="1570" t="s">
        <v>1870</v>
      </c>
      <c r="C619" s="1552" t="s">
        <v>181</v>
      </c>
      <c r="E619" s="1553"/>
    </row>
    <row r="620" spans="1:5" ht="18.75">
      <c r="A620" s="1547" t="s">
        <v>1551</v>
      </c>
      <c r="B620" s="1570" t="s">
        <v>1871</v>
      </c>
      <c r="C620" s="1552" t="s">
        <v>181</v>
      </c>
      <c r="E620" s="1553"/>
    </row>
    <row r="621" spans="1:5" ht="19.5">
      <c r="A621" s="1547" t="s">
        <v>1552</v>
      </c>
      <c r="B621" s="1571" t="s">
        <v>1872</v>
      </c>
      <c r="C621" s="1552" t="s">
        <v>181</v>
      </c>
      <c r="E621" s="1553"/>
    </row>
    <row r="622" spans="1:5" ht="19.5" thickBot="1">
      <c r="A622" s="1547" t="s">
        <v>1553</v>
      </c>
      <c r="B622" s="1573" t="s">
        <v>1873</v>
      </c>
      <c r="C622" s="1552" t="s">
        <v>181</v>
      </c>
      <c r="E622" s="1553"/>
    </row>
    <row r="623" spans="1:5" ht="18.75">
      <c r="A623" s="1547" t="s">
        <v>1554</v>
      </c>
      <c r="B623" s="1569" t="s">
        <v>317</v>
      </c>
      <c r="C623" s="1552" t="s">
        <v>181</v>
      </c>
      <c r="E623" s="1553"/>
    </row>
    <row r="624" spans="1:5" ht="18.75">
      <c r="A624" s="1547" t="s">
        <v>1555</v>
      </c>
      <c r="B624" s="1570" t="s">
        <v>318</v>
      </c>
      <c r="C624" s="1552" t="s">
        <v>181</v>
      </c>
      <c r="E624" s="1553"/>
    </row>
    <row r="625" spans="1:5" ht="18.75">
      <c r="A625" s="1547" t="s">
        <v>1556</v>
      </c>
      <c r="B625" s="1570" t="s">
        <v>319</v>
      </c>
      <c r="C625" s="1552" t="s">
        <v>181</v>
      </c>
      <c r="E625" s="1553"/>
    </row>
    <row r="626" spans="1:5" ht="18.75">
      <c r="A626" s="1547" t="s">
        <v>1557</v>
      </c>
      <c r="B626" s="1570" t="s">
        <v>320</v>
      </c>
      <c r="C626" s="1552" t="s">
        <v>181</v>
      </c>
      <c r="E626" s="1553"/>
    </row>
    <row r="627" spans="1:5" ht="18.75">
      <c r="A627" s="1547" t="s">
        <v>1558</v>
      </c>
      <c r="B627" s="1570" t="s">
        <v>321</v>
      </c>
      <c r="C627" s="1552" t="s">
        <v>181</v>
      </c>
      <c r="E627" s="1553"/>
    </row>
    <row r="628" spans="1:5" ht="18.75">
      <c r="A628" s="1547" t="s">
        <v>1559</v>
      </c>
      <c r="B628" s="1570" t="s">
        <v>322</v>
      </c>
      <c r="C628" s="1552" t="s">
        <v>181</v>
      </c>
      <c r="E628" s="1553"/>
    </row>
    <row r="629" spans="1:5" ht="18.75">
      <c r="A629" s="1547" t="s">
        <v>1560</v>
      </c>
      <c r="B629" s="1570" t="s">
        <v>323</v>
      </c>
      <c r="C629" s="1552" t="s">
        <v>181</v>
      </c>
      <c r="E629" s="1553"/>
    </row>
    <row r="630" spans="1:5" ht="18.75">
      <c r="A630" s="1547" t="s">
        <v>1561</v>
      </c>
      <c r="B630" s="1570" t="s">
        <v>324</v>
      </c>
      <c r="C630" s="1552" t="s">
        <v>181</v>
      </c>
      <c r="E630" s="1553"/>
    </row>
    <row r="631" spans="1:5" ht="18.75">
      <c r="A631" s="1547" t="s">
        <v>1562</v>
      </c>
      <c r="B631" s="1570" t="s">
        <v>748</v>
      </c>
      <c r="C631" s="1552" t="s">
        <v>181</v>
      </c>
      <c r="E631" s="1553"/>
    </row>
    <row r="632" spans="1:5" ht="18.75">
      <c r="A632" s="1547" t="s">
        <v>1563</v>
      </c>
      <c r="B632" s="1570" t="s">
        <v>749</v>
      </c>
      <c r="C632" s="1552" t="s">
        <v>181</v>
      </c>
      <c r="E632" s="1553"/>
    </row>
    <row r="633" spans="1:5" ht="18.75">
      <c r="A633" s="1547" t="s">
        <v>1564</v>
      </c>
      <c r="B633" s="1570" t="s">
        <v>750</v>
      </c>
      <c r="C633" s="1552" t="s">
        <v>181</v>
      </c>
      <c r="E633" s="1553"/>
    </row>
    <row r="634" spans="1:5" ht="18.75">
      <c r="A634" s="1547" t="s">
        <v>1565</v>
      </c>
      <c r="B634" s="1570" t="s">
        <v>751</v>
      </c>
      <c r="C634" s="1552" t="s">
        <v>181</v>
      </c>
      <c r="E634" s="1553"/>
    </row>
    <row r="635" spans="1:5" ht="18.75">
      <c r="A635" s="1547" t="s">
        <v>1566</v>
      </c>
      <c r="B635" s="1570" t="s">
        <v>752</v>
      </c>
      <c r="C635" s="1552" t="s">
        <v>181</v>
      </c>
      <c r="E635" s="1553"/>
    </row>
    <row r="636" spans="1:5" ht="18.75">
      <c r="A636" s="1547" t="s">
        <v>1567</v>
      </c>
      <c r="B636" s="1570" t="s">
        <v>753</v>
      </c>
      <c r="C636" s="1552" t="s">
        <v>181</v>
      </c>
      <c r="E636" s="1553"/>
    </row>
    <row r="637" spans="1:5" ht="18.75">
      <c r="A637" s="1547" t="s">
        <v>1568</v>
      </c>
      <c r="B637" s="1570" t="s">
        <v>754</v>
      </c>
      <c r="C637" s="1552" t="s">
        <v>181</v>
      </c>
      <c r="E637" s="1553"/>
    </row>
    <row r="638" spans="1:5" ht="18.75">
      <c r="A638" s="1547" t="s">
        <v>1569</v>
      </c>
      <c r="B638" s="1570" t="s">
        <v>755</v>
      </c>
      <c r="C638" s="1552" t="s">
        <v>181</v>
      </c>
      <c r="E638" s="1553"/>
    </row>
    <row r="639" spans="1:5" ht="18.75">
      <c r="A639" s="1547" t="s">
        <v>1570</v>
      </c>
      <c r="B639" s="1570" t="s">
        <v>756</v>
      </c>
      <c r="C639" s="1552" t="s">
        <v>181</v>
      </c>
      <c r="E639" s="1553"/>
    </row>
    <row r="640" spans="1:5" ht="18.75">
      <c r="A640" s="1547" t="s">
        <v>1571</v>
      </c>
      <c r="B640" s="1570" t="s">
        <v>757</v>
      </c>
      <c r="C640" s="1552" t="s">
        <v>181</v>
      </c>
      <c r="E640" s="1553"/>
    </row>
    <row r="641" spans="1:5" ht="18.75">
      <c r="A641" s="1547" t="s">
        <v>1572</v>
      </c>
      <c r="B641" s="1570" t="s">
        <v>758</v>
      </c>
      <c r="C641" s="1552" t="s">
        <v>181</v>
      </c>
      <c r="E641" s="1553"/>
    </row>
    <row r="642" spans="1:5" ht="18.75">
      <c r="A642" s="1547" t="s">
        <v>1573</v>
      </c>
      <c r="B642" s="1570" t="s">
        <v>759</v>
      </c>
      <c r="C642" s="1552" t="s">
        <v>181</v>
      </c>
      <c r="E642" s="1553"/>
    </row>
    <row r="643" spans="1:5" ht="18.75">
      <c r="A643" s="1547" t="s">
        <v>1574</v>
      </c>
      <c r="B643" s="1570" t="s">
        <v>760</v>
      </c>
      <c r="C643" s="1552" t="s">
        <v>181</v>
      </c>
      <c r="E643" s="1553"/>
    </row>
    <row r="644" spans="1:5" ht="18.75">
      <c r="A644" s="1547" t="s">
        <v>1575</v>
      </c>
      <c r="B644" s="1570" t="s">
        <v>761</v>
      </c>
      <c r="C644" s="1552" t="s">
        <v>181</v>
      </c>
      <c r="E644" s="1553"/>
    </row>
    <row r="645" spans="1:5" ht="18.75">
      <c r="A645" s="1547" t="s">
        <v>1576</v>
      </c>
      <c r="B645" s="1570" t="s">
        <v>762</v>
      </c>
      <c r="C645" s="1552" t="s">
        <v>181</v>
      </c>
      <c r="E645" s="1553"/>
    </row>
    <row r="646" spans="1:5" ht="18.75">
      <c r="A646" s="1547" t="s">
        <v>1577</v>
      </c>
      <c r="B646" s="1570" t="s">
        <v>763</v>
      </c>
      <c r="C646" s="1552" t="s">
        <v>181</v>
      </c>
      <c r="E646" s="1553"/>
    </row>
    <row r="647" spans="1:5" ht="20.25" thickBot="1">
      <c r="A647" s="1547" t="s">
        <v>1578</v>
      </c>
      <c r="B647" s="1578" t="s">
        <v>764</v>
      </c>
      <c r="C647" s="1552" t="s">
        <v>181</v>
      </c>
      <c r="E647" s="1553"/>
    </row>
    <row r="648" spans="1:5" ht="18.75">
      <c r="A648" s="1547" t="s">
        <v>1579</v>
      </c>
      <c r="B648" s="1569" t="s">
        <v>1874</v>
      </c>
      <c r="C648" s="1552" t="s">
        <v>181</v>
      </c>
      <c r="E648" s="1553"/>
    </row>
    <row r="649" spans="1:5" ht="18.75">
      <c r="A649" s="1547" t="s">
        <v>1580</v>
      </c>
      <c r="B649" s="1570" t="s">
        <v>1875</v>
      </c>
      <c r="C649" s="1552" t="s">
        <v>181</v>
      </c>
      <c r="E649" s="1553"/>
    </row>
    <row r="650" spans="1:5" ht="18.75">
      <c r="A650" s="1547" t="s">
        <v>1581</v>
      </c>
      <c r="B650" s="1570" t="s">
        <v>1876</v>
      </c>
      <c r="C650" s="1552" t="s">
        <v>181</v>
      </c>
      <c r="E650" s="1553"/>
    </row>
    <row r="651" spans="1:5" ht="18.75">
      <c r="A651" s="1547" t="s">
        <v>1582</v>
      </c>
      <c r="B651" s="1570" t="s">
        <v>1877</v>
      </c>
      <c r="C651" s="1552" t="s">
        <v>181</v>
      </c>
      <c r="E651" s="1553"/>
    </row>
    <row r="652" spans="1:5" ht="18.75">
      <c r="A652" s="1547" t="s">
        <v>1583</v>
      </c>
      <c r="B652" s="1570" t="s">
        <v>1878</v>
      </c>
      <c r="C652" s="1552" t="s">
        <v>181</v>
      </c>
      <c r="E652" s="1553"/>
    </row>
    <row r="653" spans="1:5" ht="18.75">
      <c r="A653" s="1547" t="s">
        <v>1584</v>
      </c>
      <c r="B653" s="1570" t="s">
        <v>1879</v>
      </c>
      <c r="C653" s="1552" t="s">
        <v>181</v>
      </c>
      <c r="E653" s="1553"/>
    </row>
    <row r="654" spans="1:5" ht="18.75">
      <c r="A654" s="1547" t="s">
        <v>1585</v>
      </c>
      <c r="B654" s="1570" t="s">
        <v>1880</v>
      </c>
      <c r="C654" s="1552" t="s">
        <v>181</v>
      </c>
      <c r="E654" s="1553"/>
    </row>
    <row r="655" spans="1:5" ht="18.75">
      <c r="A655" s="1547" t="s">
        <v>1586</v>
      </c>
      <c r="B655" s="1570" t="s">
        <v>1881</v>
      </c>
      <c r="C655" s="1552" t="s">
        <v>181</v>
      </c>
      <c r="E655" s="1553"/>
    </row>
    <row r="656" spans="1:5" ht="18.75">
      <c r="A656" s="1547" t="s">
        <v>1587</v>
      </c>
      <c r="B656" s="1570" t="s">
        <v>1882</v>
      </c>
      <c r="C656" s="1552" t="s">
        <v>181</v>
      </c>
      <c r="E656" s="1553"/>
    </row>
    <row r="657" spans="1:5" ht="18.75">
      <c r="A657" s="1547" t="s">
        <v>1588</v>
      </c>
      <c r="B657" s="1570" t="s">
        <v>1883</v>
      </c>
      <c r="C657" s="1552" t="s">
        <v>181</v>
      </c>
      <c r="E657" s="1553"/>
    </row>
    <row r="658" spans="1:5" ht="18.75">
      <c r="A658" s="1547" t="s">
        <v>1589</v>
      </c>
      <c r="B658" s="1570" t="s">
        <v>1884</v>
      </c>
      <c r="C658" s="1552" t="s">
        <v>181</v>
      </c>
      <c r="E658" s="1553"/>
    </row>
    <row r="659" spans="1:5" ht="18.75">
      <c r="A659" s="1547" t="s">
        <v>1590</v>
      </c>
      <c r="B659" s="1570" t="s">
        <v>1885</v>
      </c>
      <c r="C659" s="1552" t="s">
        <v>181</v>
      </c>
      <c r="E659" s="1553"/>
    </row>
    <row r="660" spans="1:5" ht="18.75">
      <c r="A660" s="1547" t="s">
        <v>1591</v>
      </c>
      <c r="B660" s="1570" t="s">
        <v>1886</v>
      </c>
      <c r="C660" s="1552" t="s">
        <v>181</v>
      </c>
      <c r="E660" s="1553"/>
    </row>
    <row r="661" spans="1:5" ht="18.75">
      <c r="A661" s="1547" t="s">
        <v>1592</v>
      </c>
      <c r="B661" s="1570" t="s">
        <v>1887</v>
      </c>
      <c r="C661" s="1552" t="s">
        <v>181</v>
      </c>
      <c r="E661" s="1553"/>
    </row>
    <row r="662" spans="1:5" ht="18.75">
      <c r="A662" s="1547" t="s">
        <v>1593</v>
      </c>
      <c r="B662" s="1570" t="s">
        <v>1888</v>
      </c>
      <c r="C662" s="1552" t="s">
        <v>181</v>
      </c>
      <c r="E662" s="1553"/>
    </row>
    <row r="663" spans="1:5" ht="18.75">
      <c r="A663" s="1547" t="s">
        <v>1594</v>
      </c>
      <c r="B663" s="1570" t="s">
        <v>1889</v>
      </c>
      <c r="C663" s="1552" t="s">
        <v>181</v>
      </c>
      <c r="E663" s="1553"/>
    </row>
    <row r="664" spans="1:5" ht="18.75">
      <c r="A664" s="1547" t="s">
        <v>1595</v>
      </c>
      <c r="B664" s="1570" t="s">
        <v>1890</v>
      </c>
      <c r="C664" s="1552" t="s">
        <v>181</v>
      </c>
      <c r="E664" s="1553"/>
    </row>
    <row r="665" spans="1:5" ht="18.75">
      <c r="A665" s="1547" t="s">
        <v>1596</v>
      </c>
      <c r="B665" s="1570" t="s">
        <v>1891</v>
      </c>
      <c r="C665" s="1552" t="s">
        <v>181</v>
      </c>
      <c r="E665" s="1553"/>
    </row>
    <row r="666" spans="1:5" ht="18.75">
      <c r="A666" s="1547" t="s">
        <v>1597</v>
      </c>
      <c r="B666" s="1570" t="s">
        <v>1892</v>
      </c>
      <c r="C666" s="1552" t="s">
        <v>181</v>
      </c>
      <c r="E666" s="1553"/>
    </row>
    <row r="667" spans="1:5" ht="18.75">
      <c r="A667" s="1547" t="s">
        <v>1598</v>
      </c>
      <c r="B667" s="1570" t="s">
        <v>1893</v>
      </c>
      <c r="C667" s="1552" t="s">
        <v>181</v>
      </c>
      <c r="E667" s="1553"/>
    </row>
    <row r="668" spans="1:5" ht="18.75">
      <c r="A668" s="1547" t="s">
        <v>1599</v>
      </c>
      <c r="B668" s="1570" t="s">
        <v>1894</v>
      </c>
      <c r="C668" s="1552" t="s">
        <v>181</v>
      </c>
      <c r="E668" s="1553"/>
    </row>
    <row r="669" spans="1:5" ht="19.5" thickBot="1">
      <c r="A669" s="1547" t="s">
        <v>1600</v>
      </c>
      <c r="B669" s="1573" t="s">
        <v>1895</v>
      </c>
      <c r="C669" s="1552" t="s">
        <v>181</v>
      </c>
      <c r="E669" s="1553"/>
    </row>
    <row r="670" spans="1:5" ht="18.75">
      <c r="A670" s="1547" t="s">
        <v>1601</v>
      </c>
      <c r="B670" s="1569" t="s">
        <v>1896</v>
      </c>
      <c r="C670" s="1552" t="s">
        <v>181</v>
      </c>
      <c r="E670" s="1553"/>
    </row>
    <row r="671" spans="1:5" ht="18.75">
      <c r="A671" s="1547" t="s">
        <v>1602</v>
      </c>
      <c r="B671" s="1570" t="s">
        <v>1897</v>
      </c>
      <c r="C671" s="1552" t="s">
        <v>181</v>
      </c>
      <c r="E671" s="1553"/>
    </row>
    <row r="672" spans="1:5" ht="18.75">
      <c r="A672" s="1547" t="s">
        <v>1603</v>
      </c>
      <c r="B672" s="1570" t="s">
        <v>1898</v>
      </c>
      <c r="C672" s="1552" t="s">
        <v>181</v>
      </c>
      <c r="E672" s="1553"/>
    </row>
    <row r="673" spans="1:5" ht="18.75">
      <c r="A673" s="1547" t="s">
        <v>1604</v>
      </c>
      <c r="B673" s="1570" t="s">
        <v>1899</v>
      </c>
      <c r="C673" s="1552" t="s">
        <v>181</v>
      </c>
      <c r="E673" s="1553"/>
    </row>
    <row r="674" spans="1:5" ht="18.75">
      <c r="A674" s="1547" t="s">
        <v>1605</v>
      </c>
      <c r="B674" s="1570" t="s">
        <v>1900</v>
      </c>
      <c r="C674" s="1552" t="s">
        <v>181</v>
      </c>
      <c r="E674" s="1553"/>
    </row>
    <row r="675" spans="1:5" ht="18.75">
      <c r="A675" s="1547" t="s">
        <v>1606</v>
      </c>
      <c r="B675" s="1570" t="s">
        <v>1901</v>
      </c>
      <c r="C675" s="1552" t="s">
        <v>181</v>
      </c>
      <c r="E675" s="1553"/>
    </row>
    <row r="676" spans="1:5" ht="18.75">
      <c r="A676" s="1547" t="s">
        <v>1607</v>
      </c>
      <c r="B676" s="1570" t="s">
        <v>1902</v>
      </c>
      <c r="C676" s="1552" t="s">
        <v>181</v>
      </c>
      <c r="E676" s="1553"/>
    </row>
    <row r="677" spans="1:5" ht="18.75">
      <c r="A677" s="1547" t="s">
        <v>1608</v>
      </c>
      <c r="B677" s="1570" t="s">
        <v>1903</v>
      </c>
      <c r="C677" s="1552" t="s">
        <v>181</v>
      </c>
      <c r="E677" s="1553"/>
    </row>
    <row r="678" spans="1:5" ht="18.75">
      <c r="A678" s="1547" t="s">
        <v>1609</v>
      </c>
      <c r="B678" s="1570" t="s">
        <v>1904</v>
      </c>
      <c r="C678" s="1552" t="s">
        <v>181</v>
      </c>
      <c r="E678" s="1553"/>
    </row>
    <row r="679" spans="1:5" ht="19.5">
      <c r="A679" s="1547" t="s">
        <v>1610</v>
      </c>
      <c r="B679" s="1571" t="s">
        <v>1905</v>
      </c>
      <c r="C679" s="1552" t="s">
        <v>181</v>
      </c>
      <c r="E679" s="1553"/>
    </row>
    <row r="680" spans="1:5" ht="19.5" thickBot="1">
      <c r="A680" s="1547" t="s">
        <v>1611</v>
      </c>
      <c r="B680" s="1573" t="s">
        <v>1906</v>
      </c>
      <c r="C680" s="1552" t="s">
        <v>181</v>
      </c>
      <c r="E680" s="1553"/>
    </row>
    <row r="681" spans="1:5" ht="18.75">
      <c r="A681" s="1547" t="s">
        <v>1612</v>
      </c>
      <c r="B681" s="1569" t="s">
        <v>1907</v>
      </c>
      <c r="C681" s="1552" t="s">
        <v>181</v>
      </c>
      <c r="E681" s="1553"/>
    </row>
    <row r="682" spans="1:5" ht="18.75">
      <c r="A682" s="1547" t="s">
        <v>1613</v>
      </c>
      <c r="B682" s="1570" t="s">
        <v>1908</v>
      </c>
      <c r="C682" s="1552" t="s">
        <v>181</v>
      </c>
      <c r="E682" s="1553"/>
    </row>
    <row r="683" spans="1:5" ht="18.75">
      <c r="A683" s="1547" t="s">
        <v>1614</v>
      </c>
      <c r="B683" s="1570" t="s">
        <v>1909</v>
      </c>
      <c r="C683" s="1552" t="s">
        <v>181</v>
      </c>
      <c r="E683" s="1553"/>
    </row>
    <row r="684" spans="1:5" ht="18.75">
      <c r="A684" s="1547" t="s">
        <v>1615</v>
      </c>
      <c r="B684" s="1570" t="s">
        <v>1910</v>
      </c>
      <c r="C684" s="1552" t="s">
        <v>181</v>
      </c>
      <c r="E684" s="1553"/>
    </row>
    <row r="685" spans="1:5" ht="20.25" thickBot="1">
      <c r="A685" s="1547" t="s">
        <v>1616</v>
      </c>
      <c r="B685" s="1578" t="s">
        <v>1911</v>
      </c>
      <c r="C685" s="1552" t="s">
        <v>181</v>
      </c>
      <c r="E685" s="1553"/>
    </row>
    <row r="686" spans="1:5" ht="18.75">
      <c r="A686" s="1547" t="s">
        <v>1617</v>
      </c>
      <c r="B686" s="1569" t="s">
        <v>1912</v>
      </c>
      <c r="C686" s="1552" t="s">
        <v>181</v>
      </c>
      <c r="E686" s="1553"/>
    </row>
    <row r="687" spans="1:5" ht="18.75">
      <c r="A687" s="1547" t="s">
        <v>1618</v>
      </c>
      <c r="B687" s="1570" t="s">
        <v>1913</v>
      </c>
      <c r="C687" s="1552" t="s">
        <v>181</v>
      </c>
      <c r="E687" s="1553"/>
    </row>
    <row r="688" spans="1:5" ht="18.75">
      <c r="A688" s="1547" t="s">
        <v>1619</v>
      </c>
      <c r="B688" s="1570" t="s">
        <v>1914</v>
      </c>
      <c r="C688" s="1552" t="s">
        <v>181</v>
      </c>
      <c r="E688" s="1553"/>
    </row>
    <row r="689" spans="1:5" ht="18.75">
      <c r="A689" s="1547" t="s">
        <v>1620</v>
      </c>
      <c r="B689" s="1570" t="s">
        <v>1915</v>
      </c>
      <c r="C689" s="1552" t="s">
        <v>181</v>
      </c>
      <c r="E689" s="1553"/>
    </row>
    <row r="690" spans="1:5" ht="18.75">
      <c r="A690" s="1547" t="s">
        <v>1621</v>
      </c>
      <c r="B690" s="1570" t="s">
        <v>1916</v>
      </c>
      <c r="C690" s="1552" t="s">
        <v>181</v>
      </c>
      <c r="E690" s="1553"/>
    </row>
    <row r="691" spans="1:5" ht="18.75">
      <c r="A691" s="1547" t="s">
        <v>1622</v>
      </c>
      <c r="B691" s="1570" t="s">
        <v>1917</v>
      </c>
      <c r="C691" s="1552" t="s">
        <v>181</v>
      </c>
      <c r="E691" s="1553"/>
    </row>
    <row r="692" spans="1:5" ht="18.75">
      <c r="A692" s="1547" t="s">
        <v>1623</v>
      </c>
      <c r="B692" s="1570" t="s">
        <v>1918</v>
      </c>
      <c r="C692" s="1552" t="s">
        <v>181</v>
      </c>
      <c r="E692" s="1553"/>
    </row>
    <row r="693" spans="1:5" ht="18.75">
      <c r="A693" s="1547" t="s">
        <v>1624</v>
      </c>
      <c r="B693" s="1570" t="s">
        <v>1919</v>
      </c>
      <c r="C693" s="1552" t="s">
        <v>181</v>
      </c>
      <c r="E693" s="1553"/>
    </row>
    <row r="694" spans="1:5" ht="18.75">
      <c r="A694" s="1547" t="s">
        <v>1625</v>
      </c>
      <c r="B694" s="1570" t="s">
        <v>1920</v>
      </c>
      <c r="C694" s="1552" t="s">
        <v>181</v>
      </c>
      <c r="E694" s="1553"/>
    </row>
    <row r="695" spans="1:5" ht="18.75">
      <c r="A695" s="1547" t="s">
        <v>1626</v>
      </c>
      <c r="B695" s="1570" t="s">
        <v>1921</v>
      </c>
      <c r="C695" s="1552" t="s">
        <v>181</v>
      </c>
      <c r="E695" s="1553"/>
    </row>
    <row r="696" spans="1:5" ht="20.25" thickBot="1">
      <c r="A696" s="1547" t="s">
        <v>1627</v>
      </c>
      <c r="B696" s="1578" t="s">
        <v>1922</v>
      </c>
      <c r="C696" s="1552" t="s">
        <v>181</v>
      </c>
      <c r="E696" s="1553"/>
    </row>
    <row r="697" spans="1:5" ht="18.75">
      <c r="A697" s="1547" t="s">
        <v>1628</v>
      </c>
      <c r="B697" s="1569" t="s">
        <v>1923</v>
      </c>
      <c r="C697" s="1552" t="s">
        <v>181</v>
      </c>
      <c r="E697" s="1553"/>
    </row>
    <row r="698" spans="1:5" ht="18.75">
      <c r="A698" s="1547" t="s">
        <v>1629</v>
      </c>
      <c r="B698" s="1570" t="s">
        <v>1924</v>
      </c>
      <c r="C698" s="1552" t="s">
        <v>181</v>
      </c>
      <c r="E698" s="1553"/>
    </row>
    <row r="699" spans="1:5" ht="18.75">
      <c r="A699" s="1547" t="s">
        <v>1630</v>
      </c>
      <c r="B699" s="1570" t="s">
        <v>1925</v>
      </c>
      <c r="C699" s="1552" t="s">
        <v>181</v>
      </c>
      <c r="E699" s="1553"/>
    </row>
    <row r="700" spans="1:5" ht="18.75">
      <c r="A700" s="1547" t="s">
        <v>1631</v>
      </c>
      <c r="B700" s="1570" t="s">
        <v>1926</v>
      </c>
      <c r="C700" s="1552" t="s">
        <v>181</v>
      </c>
      <c r="E700" s="1553"/>
    </row>
    <row r="701" spans="1:5" ht="18.75">
      <c r="A701" s="1547" t="s">
        <v>1632</v>
      </c>
      <c r="B701" s="1570" t="s">
        <v>1927</v>
      </c>
      <c r="C701" s="1552" t="s">
        <v>181</v>
      </c>
      <c r="E701" s="1553"/>
    </row>
    <row r="702" spans="1:5" ht="18.75">
      <c r="A702" s="1547" t="s">
        <v>1633</v>
      </c>
      <c r="B702" s="1570" t="s">
        <v>1928</v>
      </c>
      <c r="C702" s="1552" t="s">
        <v>181</v>
      </c>
      <c r="E702" s="1553"/>
    </row>
    <row r="703" spans="1:5" ht="18.75">
      <c r="A703" s="1547" t="s">
        <v>1634</v>
      </c>
      <c r="B703" s="1570" t="s">
        <v>1929</v>
      </c>
      <c r="C703" s="1552" t="s">
        <v>181</v>
      </c>
      <c r="E703" s="1553"/>
    </row>
    <row r="704" spans="1:5" ht="18.75">
      <c r="A704" s="1547" t="s">
        <v>1635</v>
      </c>
      <c r="B704" s="1570" t="s">
        <v>1930</v>
      </c>
      <c r="C704" s="1552" t="s">
        <v>181</v>
      </c>
      <c r="E704" s="1553"/>
    </row>
    <row r="705" spans="1:5" ht="18.75">
      <c r="A705" s="1547" t="s">
        <v>1636</v>
      </c>
      <c r="B705" s="1570" t="s">
        <v>1931</v>
      </c>
      <c r="C705" s="1552" t="s">
        <v>181</v>
      </c>
      <c r="E705" s="1553"/>
    </row>
    <row r="706" spans="1:5" ht="20.25" thickBot="1">
      <c r="A706" s="1547" t="s">
        <v>1637</v>
      </c>
      <c r="B706" s="1578" t="s">
        <v>1932</v>
      </c>
      <c r="C706" s="1552" t="s">
        <v>181</v>
      </c>
      <c r="E706" s="1553"/>
    </row>
    <row r="707" spans="1:5" ht="18.75">
      <c r="A707" s="1547" t="s">
        <v>1638</v>
      </c>
      <c r="B707" s="1569" t="s">
        <v>1933</v>
      </c>
      <c r="C707" s="1552" t="s">
        <v>181</v>
      </c>
      <c r="E707" s="1553"/>
    </row>
    <row r="708" spans="1:5" ht="18.75">
      <c r="A708" s="1547" t="s">
        <v>1639</v>
      </c>
      <c r="B708" s="1570" t="s">
        <v>1934</v>
      </c>
      <c r="C708" s="1552" t="s">
        <v>181</v>
      </c>
      <c r="E708" s="1553"/>
    </row>
    <row r="709" spans="1:5" ht="18.75">
      <c r="A709" s="1547" t="s">
        <v>1640</v>
      </c>
      <c r="B709" s="1570" t="s">
        <v>1935</v>
      </c>
      <c r="C709" s="1552" t="s">
        <v>181</v>
      </c>
      <c r="E709" s="1553"/>
    </row>
    <row r="710" spans="1:5" ht="18.75">
      <c r="A710" s="1547" t="s">
        <v>1641</v>
      </c>
      <c r="B710" s="1570" t="s">
        <v>1936</v>
      </c>
      <c r="C710" s="1552" t="s">
        <v>181</v>
      </c>
      <c r="E710" s="1553"/>
    </row>
    <row r="711" spans="1:5" ht="20.25" thickBot="1">
      <c r="A711" s="1547" t="s">
        <v>1642</v>
      </c>
      <c r="B711" s="1578" t="s">
        <v>1937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5">
      <c r="A713" s="1581" t="s">
        <v>792</v>
      </c>
      <c r="B713" s="1582" t="s">
        <v>791</v>
      </c>
      <c r="C713" s="1583" t="s">
        <v>792</v>
      </c>
    </row>
    <row r="714" spans="1:5">
      <c r="A714" s="1584"/>
      <c r="B714" s="1585">
        <v>43861</v>
      </c>
      <c r="C714" s="1584" t="s">
        <v>1643</v>
      </c>
    </row>
    <row r="715" spans="1:5">
      <c r="A715" s="1584"/>
      <c r="B715" s="1585">
        <v>43890</v>
      </c>
      <c r="C715" s="1584" t="s">
        <v>1644</v>
      </c>
    </row>
    <row r="716" spans="1:5">
      <c r="A716" s="1584"/>
      <c r="B716" s="1585">
        <v>43921</v>
      </c>
      <c r="C716" s="1584" t="s">
        <v>1645</v>
      </c>
    </row>
    <row r="717" spans="1:5">
      <c r="A717" s="1584"/>
      <c r="B717" s="1585">
        <v>43951</v>
      </c>
      <c r="C717" s="1584" t="s">
        <v>1646</v>
      </c>
    </row>
    <row r="718" spans="1:5">
      <c r="A718" s="1584"/>
      <c r="B718" s="1585">
        <v>43982</v>
      </c>
      <c r="C718" s="1584" t="s">
        <v>1647</v>
      </c>
    </row>
    <row r="719" spans="1:5">
      <c r="A719" s="1584"/>
      <c r="B719" s="1585">
        <v>44012</v>
      </c>
      <c r="C719" s="1584" t="s">
        <v>1648</v>
      </c>
    </row>
    <row r="720" spans="1:5">
      <c r="A720" s="1584"/>
      <c r="B720" s="1585">
        <v>44043</v>
      </c>
      <c r="C720" s="1584" t="s">
        <v>1649</v>
      </c>
    </row>
    <row r="721" spans="1:3">
      <c r="A721" s="1584"/>
      <c r="B721" s="1585">
        <v>44074</v>
      </c>
      <c r="C721" s="1584" t="s">
        <v>1650</v>
      </c>
    </row>
    <row r="722" spans="1:3">
      <c r="A722" s="1584"/>
      <c r="B722" s="1585">
        <v>44104</v>
      </c>
      <c r="C722" s="1584" t="s">
        <v>1651</v>
      </c>
    </row>
    <row r="723" spans="1:3">
      <c r="A723" s="1584"/>
      <c r="B723" s="1585">
        <v>44135</v>
      </c>
      <c r="C723" s="1584" t="s">
        <v>1652</v>
      </c>
    </row>
    <row r="724" spans="1:3">
      <c r="A724" s="1584"/>
      <c r="B724" s="1585">
        <v>44165</v>
      </c>
      <c r="C724" s="1584" t="s">
        <v>1653</v>
      </c>
    </row>
    <row r="725" spans="1:3">
      <c r="A725" s="1584"/>
      <c r="B725" s="1585">
        <v>44196</v>
      </c>
      <c r="C725" s="1584" t="s">
        <v>1654</v>
      </c>
    </row>
  </sheetData>
  <sheetProtection password="81B0" sheet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V748"/>
  <sheetViews>
    <sheetView topLeftCell="W1" zoomScale="75" zoomScaleNormal="75" workbookViewId="0">
      <selection activeCell="W2" sqref="W2"/>
    </sheetView>
  </sheetViews>
  <sheetFormatPr defaultRowHeight="12.75"/>
  <cols>
    <col min="1" max="1" width="10.28515625" style="61" hidden="1" customWidth="1"/>
    <col min="2" max="2" width="9.7109375" style="61" hidden="1" customWidth="1"/>
    <col min="3" max="3" width="18.140625" style="61" hidden="1" customWidth="1"/>
    <col min="4" max="4" width="11.5703125" style="61" hidden="1" customWidth="1"/>
    <col min="5" max="5" width="13.85546875" style="61" hidden="1" customWidth="1"/>
    <col min="6" max="6" width="15.5703125" style="61" hidden="1" customWidth="1"/>
    <col min="7" max="7" width="12.140625" style="61" hidden="1" customWidth="1"/>
    <col min="8" max="8" width="12.7109375" style="61" hidden="1" customWidth="1"/>
    <col min="9" max="9" width="7.140625" style="62" hidden="1" customWidth="1"/>
    <col min="10" max="10" width="13.28515625" style="62" hidden="1" customWidth="1"/>
    <col min="11" max="11" width="90.42578125" style="63" hidden="1" customWidth="1"/>
    <col min="12" max="12" width="16.85546875" style="64" hidden="1" customWidth="1"/>
    <col min="13" max="13" width="23.140625" style="64" hidden="1" customWidth="1"/>
    <col min="14" max="18" width="15" style="64" hidden="1" customWidth="1"/>
    <col min="19" max="19" width="15" style="75" hidden="1" customWidth="1"/>
    <col min="20" max="20" width="2.28515625" style="65" hidden="1" customWidth="1"/>
    <col min="21" max="21" width="1" style="65" hidden="1" customWidth="1"/>
    <col min="22" max="22" width="9.140625" style="65" hidden="1" customWidth="1"/>
    <col min="23" max="23" width="9.140625" style="65" customWidth="1"/>
    <col min="24" max="16384" width="9.140625" style="65"/>
  </cols>
  <sheetData>
    <row r="1" spans="1:21">
      <c r="A1" s="61" t="s">
        <v>705</v>
      </c>
      <c r="B1" s="61">
        <v>137</v>
      </c>
      <c r="I1" s="61"/>
    </row>
    <row r="2" spans="1:21">
      <c r="A2" s="61" t="s">
        <v>706</v>
      </c>
      <c r="B2" s="61" t="s">
        <v>2005</v>
      </c>
      <c r="I2" s="61"/>
    </row>
    <row r="3" spans="1:21">
      <c r="A3" s="61" t="s">
        <v>707</v>
      </c>
      <c r="B3" s="61" t="s">
        <v>2074</v>
      </c>
      <c r="I3" s="61"/>
    </row>
    <row r="4" spans="1:21" ht="15.75">
      <c r="A4" s="61" t="s">
        <v>708</v>
      </c>
      <c r="B4" s="61" t="s">
        <v>2006</v>
      </c>
      <c r="C4" s="66"/>
      <c r="I4" s="61"/>
    </row>
    <row r="5" spans="1:21" ht="31.5" customHeight="1">
      <c r="A5" s="61" t="s">
        <v>709</v>
      </c>
      <c r="B5" s="78"/>
      <c r="C5" s="78"/>
    </row>
    <row r="6" spans="1:21">
      <c r="A6" s="67"/>
      <c r="B6" s="68"/>
    </row>
    <row r="8" spans="1:21">
      <c r="B8" s="61" t="s">
        <v>1249</v>
      </c>
      <c r="I8" s="61"/>
    </row>
    <row r="9" spans="1:21">
      <c r="I9" s="61"/>
    </row>
    <row r="10" spans="1:21">
      <c r="I10" s="61"/>
    </row>
    <row r="11" spans="1:21" ht="18.75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.7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 t="str">
        <f>(IF($E145&lt;&gt;0,$M$2,IF($L145&lt;&gt;0,$M$2,"")))</f>
        <v/>
      </c>
      <c r="U12" s="8"/>
    </row>
    <row r="13" spans="1:21" ht="15.7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 t="str">
        <f>(IF($E145&lt;&gt;0,$M$2,IF($L145&lt;&gt;0,$M$2,"")))</f>
        <v/>
      </c>
      <c r="U13" s="8"/>
    </row>
    <row r="14" spans="1:21" ht="37.5" customHeight="1">
      <c r="A14" s="61">
        <v>3</v>
      </c>
      <c r="H14" s="1460"/>
      <c r="I14" s="1807">
        <f>$B$7</f>
        <v>0</v>
      </c>
      <c r="J14" s="1808"/>
      <c r="K14" s="1808"/>
      <c r="L14" s="242"/>
      <c r="M14" s="242"/>
      <c r="N14" s="237"/>
      <c r="O14" s="237"/>
      <c r="P14" s="237"/>
      <c r="Q14" s="237"/>
      <c r="R14" s="237"/>
      <c r="S14" s="237"/>
      <c r="T14" s="7" t="str">
        <f>(IF($E145&lt;&gt;0,$M$2,IF($L145&lt;&gt;0,$M$2,"")))</f>
        <v/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1250</v>
      </c>
      <c r="P15" s="1363"/>
      <c r="Q15" s="1364"/>
      <c r="R15" s="237"/>
      <c r="S15" s="237"/>
      <c r="T15" s="7" t="str">
        <f>(IF($E145&lt;&gt;0,$M$2,IF($L145&lt;&gt;0,$M$2,"")))</f>
        <v/>
      </c>
      <c r="U15" s="8"/>
    </row>
    <row r="16" spans="1:21" ht="18.75" customHeight="1">
      <c r="A16" s="61">
        <v>5</v>
      </c>
      <c r="I16" s="1777">
        <f>$B$9</f>
        <v>0</v>
      </c>
      <c r="J16" s="1778"/>
      <c r="K16" s="177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 t="str">
        <f>(IF($E145&lt;&gt;0,$M$2,IF($L145&lt;&gt;0,$M$2,"")))</f>
        <v/>
      </c>
      <c r="U16" s="8"/>
    </row>
    <row r="17" spans="1:21" ht="15.7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 t="str">
        <f>(IF($E145&lt;&gt;0,$M$2,IF($L145&lt;&gt;0,$M$2,"")))</f>
        <v/>
      </c>
      <c r="U17" s="8"/>
    </row>
    <row r="18" spans="1:21" ht="15.7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 t="str">
        <f>(IF($E145&lt;&gt;0,$M$2,IF($L145&lt;&gt;0,$M$2,"")))</f>
        <v/>
      </c>
      <c r="U18" s="8"/>
    </row>
    <row r="19" spans="1:21" ht="18.75" customHeight="1">
      <c r="A19" s="61">
        <v>8</v>
      </c>
      <c r="I19" s="1840">
        <f>$B$12</f>
        <v>0</v>
      </c>
      <c r="J19" s="1841"/>
      <c r="K19" s="1842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 t="str">
        <f>(IF($E145&lt;&gt;0,$M$2,IF($L145&lt;&gt;0,$M$2,"")))</f>
        <v/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 t="str">
        <f>(IF($E145&lt;&gt;0,$M$2,IF($L145&lt;&gt;0,$M$2,"")))</f>
        <v/>
      </c>
      <c r="U20" s="8"/>
    </row>
    <row r="21" spans="1:21" ht="19.5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 t="str">
        <f>(IF($E145&lt;&gt;0,$M$2,IF($L145&lt;&gt;0,$M$2,"")))</f>
        <v/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 t="str">
        <f>(IF($E145&lt;&gt;0,$M$2,IF($L145&lt;&gt;0,$M$2,"")))</f>
        <v/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746" t="s">
        <v>2014</v>
      </c>
      <c r="M23" s="1747"/>
      <c r="N23" s="1747"/>
      <c r="O23" s="1748"/>
      <c r="P23" s="1755" t="s">
        <v>2015</v>
      </c>
      <c r="Q23" s="1756"/>
      <c r="R23" s="1756"/>
      <c r="S23" s="1757"/>
      <c r="T23" s="7" t="str">
        <f>(IF($E145&lt;&gt;0,$M$2,IF($L145&lt;&gt;0,$M$2,"")))</f>
        <v/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 t="str">
        <f>(IF($E145&lt;&gt;0,$M$2,IF($L145&lt;&gt;0,$M$2,"")))</f>
        <v/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 t="str">
        <f>(IF($E145&lt;&gt;0,$M$2,IF($L145&lt;&gt;0,$M$2,"")))</f>
        <v/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 t="str">
        <f>(IF($E145&lt;&gt;0,$M$2,IF($L145&lt;&gt;0,$M$2,"")))</f>
        <v/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 t="str">
        <f>(IF($E145&lt;&gt;0,$M$2,IF($L145&lt;&gt;0,$M$2,"")))</f>
        <v/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 t="str">
        <f>(IF($E145&lt;&gt;0,$M$2,IF($L145&lt;&gt;0,$M$2,"")))</f>
        <v/>
      </c>
      <c r="U28" s="8"/>
    </row>
    <row r="29" spans="1:21" ht="15.7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 t="str">
        <f>(IF($E145&lt;&gt;0,$M$2,IF($L145&lt;&gt;0,$M$2,"")))</f>
        <v/>
      </c>
      <c r="U29" s="8"/>
    </row>
    <row r="30" spans="1:21" ht="19.5" customHeight="1">
      <c r="A30" s="61">
        <v>19</v>
      </c>
      <c r="I30" s="272">
        <v>100</v>
      </c>
      <c r="J30" s="1775" t="s">
        <v>742</v>
      </c>
      <c r="K30" s="1776"/>
      <c r="L30" s="273">
        <f t="shared" ref="L30:S30" si="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 t="str">
        <f>(IF($E30&lt;&gt;0,$M$2,IF($L30&lt;&gt;0,$M$2,"")))</f>
        <v/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 t="str">
        <f t="shared" ref="T31:T97" si="1">(IF($E31&lt;&gt;0,$M$2,IF($L31&lt;&gt;0,$M$2,"")))</f>
        <v/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 t="str">
        <f t="shared" si="1"/>
        <v/>
      </c>
      <c r="U32" s="13"/>
    </row>
    <row r="33" spans="1:21" ht="16.5" customHeight="1">
      <c r="A33" s="61">
        <v>22</v>
      </c>
      <c r="I33" s="272">
        <v>200</v>
      </c>
      <c r="J33" s="1771" t="s">
        <v>745</v>
      </c>
      <c r="K33" s="1772"/>
      <c r="L33" s="273">
        <f t="shared" ref="L33:S33" si="2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 t="str">
        <f t="shared" si="1"/>
        <v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 t="str">
        <f t="shared" si="1"/>
        <v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 t="str">
        <f t="shared" si="1"/>
        <v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 t="str">
        <f t="shared" si="1"/>
        <v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 t="str">
        <f t="shared" si="1"/>
        <v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 t="str">
        <f t="shared" si="1"/>
        <v/>
      </c>
      <c r="U38" s="13"/>
    </row>
    <row r="39" spans="1:21" ht="15.75">
      <c r="A39" s="61">
        <v>28</v>
      </c>
      <c r="I39" s="272">
        <v>500</v>
      </c>
      <c r="J39" s="1773" t="s">
        <v>194</v>
      </c>
      <c r="K39" s="1774"/>
      <c r="L39" s="273">
        <f t="shared" ref="L39:S39" si="3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 t="str">
        <f t="shared" si="1"/>
        <v/>
      </c>
      <c r="U39" s="13"/>
    </row>
    <row r="40" spans="1:21" ht="15.75">
      <c r="A40" s="61">
        <v>29</v>
      </c>
      <c r="I40" s="291"/>
      <c r="J40" s="302">
        <v>551</v>
      </c>
      <c r="K40" s="303" t="s">
        <v>195</v>
      </c>
      <c r="L40" s="281">
        <f t="shared" ref="L40:L47" si="4">M40+N40+O40</f>
        <v>0</v>
      </c>
      <c r="M40" s="152"/>
      <c r="N40" s="153"/>
      <c r="O40" s="1418"/>
      <c r="P40" s="152"/>
      <c r="Q40" s="153"/>
      <c r="R40" s="1418"/>
      <c r="S40" s="281">
        <f t="shared" ref="S40:S47" si="5">P40+Q40+R40</f>
        <v>0</v>
      </c>
      <c r="T40" s="12" t="str">
        <f t="shared" si="1"/>
        <v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 t="str">
        <f t="shared" si="1"/>
        <v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 t="str">
        <f t="shared" si="1"/>
        <v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 t="str">
        <f t="shared" si="1"/>
        <v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 t="str">
        <f t="shared" si="1"/>
        <v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 t="str">
        <f t="shared" si="1"/>
        <v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 t="str">
        <f t="shared" si="1"/>
        <v/>
      </c>
      <c r="U46" s="13"/>
    </row>
    <row r="47" spans="1:21" ht="18.75" customHeight="1">
      <c r="A47" s="61">
        <v>34</v>
      </c>
      <c r="I47" s="272">
        <v>800</v>
      </c>
      <c r="J47" s="1784" t="s">
        <v>199</v>
      </c>
      <c r="K47" s="178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 t="str">
        <f t="shared" si="1"/>
        <v/>
      </c>
      <c r="U47" s="13"/>
    </row>
    <row r="48" spans="1:21" ht="15.75">
      <c r="A48" s="61">
        <v>35</v>
      </c>
      <c r="I48" s="272">
        <v>1000</v>
      </c>
      <c r="J48" s="1771" t="s">
        <v>200</v>
      </c>
      <c r="K48" s="1772"/>
      <c r="L48" s="310">
        <f t="shared" ref="L48:S48" si="6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 t="str">
        <f t="shared" si="1"/>
        <v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t="shared" ref="L49:L65" si="7">M49+N49+O49</f>
        <v>0</v>
      </c>
      <c r="M49" s="152"/>
      <c r="N49" s="153"/>
      <c r="O49" s="1418"/>
      <c r="P49" s="152"/>
      <c r="Q49" s="153"/>
      <c r="R49" s="1418"/>
      <c r="S49" s="281">
        <f t="shared" ref="S49:S65" si="8">P49+Q49+R49</f>
        <v>0</v>
      </c>
      <c r="T49" s="12" t="str">
        <f t="shared" si="1"/>
        <v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 t="str">
        <f t="shared" si="1"/>
        <v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 t="str">
        <f t="shared" si="1"/>
        <v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 t="str">
        <f t="shared" si="1"/>
        <v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 t="str">
        <f t="shared" si="1"/>
        <v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 t="str">
        <f t="shared" si="1"/>
        <v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 t="str">
        <f t="shared" si="1"/>
        <v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 t="str">
        <f t="shared" si="1"/>
        <v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 t="str">
        <f t="shared" si="1"/>
        <v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 t="str">
        <f t="shared" si="1"/>
        <v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 t="str">
        <f t="shared" si="1"/>
        <v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 t="str">
        <f t="shared" si="1"/>
        <v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 t="str">
        <f t="shared" si="1"/>
        <v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 t="str">
        <f t="shared" si="1"/>
        <v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 t="str">
        <f t="shared" si="1"/>
        <v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 t="str">
        <f t="shared" si="1"/>
        <v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 t="str">
        <f t="shared" si="1"/>
        <v/>
      </c>
      <c r="U65" s="13"/>
    </row>
    <row r="66" spans="1:21" ht="15.75">
      <c r="A66" s="61">
        <v>53</v>
      </c>
      <c r="E66" s="72"/>
      <c r="I66" s="272">
        <v>1900</v>
      </c>
      <c r="J66" s="1782" t="s">
        <v>272</v>
      </c>
      <c r="K66" s="1783"/>
      <c r="L66" s="310">
        <f t="shared" ref="L66:S66" si="9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 t="str">
        <f t="shared" si="1"/>
        <v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 t="str">
        <f t="shared" si="1"/>
        <v/>
      </c>
      <c r="U67" s="13"/>
    </row>
    <row r="68" spans="1:21" ht="15.7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 t="str">
        <f t="shared" si="1"/>
        <v/>
      </c>
      <c r="U68" s="13"/>
    </row>
    <row r="69" spans="1:21" ht="15.7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 t="str">
        <f t="shared" si="1"/>
        <v/>
      </c>
      <c r="U69" s="13"/>
    </row>
    <row r="70" spans="1:21" ht="15.75">
      <c r="A70" s="61">
        <v>57</v>
      </c>
      <c r="E70" s="72"/>
      <c r="I70" s="272">
        <v>2100</v>
      </c>
      <c r="J70" s="1782" t="s">
        <v>720</v>
      </c>
      <c r="K70" s="1783"/>
      <c r="L70" s="310">
        <f t="shared" ref="L70:S70" si="1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 t="str">
        <f t="shared" si="1"/>
        <v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 t="str">
        <f t="shared" si="1"/>
        <v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 t="str">
        <f t="shared" si="1"/>
        <v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 t="str">
        <f t="shared" si="1"/>
        <v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 t="str">
        <f t="shared" si="1"/>
        <v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 t="str">
        <f t="shared" si="1"/>
        <v/>
      </c>
      <c r="U75" s="13"/>
    </row>
    <row r="76" spans="1:21" ht="15.75">
      <c r="A76" s="61">
        <v>63</v>
      </c>
      <c r="I76" s="272">
        <v>2200</v>
      </c>
      <c r="J76" s="1782" t="s">
        <v>219</v>
      </c>
      <c r="K76" s="1783"/>
      <c r="L76" s="310">
        <f t="shared" ref="L76:S76" si="11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 t="str">
        <f t="shared" si="1"/>
        <v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t="shared" ref="L77:L82" si="12">M77+N77+O77</f>
        <v>0</v>
      </c>
      <c r="M77" s="152"/>
      <c r="N77" s="153"/>
      <c r="O77" s="1418"/>
      <c r="P77" s="152"/>
      <c r="Q77" s="153"/>
      <c r="R77" s="1418"/>
      <c r="S77" s="281">
        <f t="shared" ref="S77:S82" si="13">P77+Q77+R77</f>
        <v>0</v>
      </c>
      <c r="T77" s="12" t="str">
        <f t="shared" si="1"/>
        <v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 t="str">
        <f t="shared" si="1"/>
        <v/>
      </c>
      <c r="U78" s="13"/>
    </row>
    <row r="79" spans="1:21" ht="15.75">
      <c r="A79" s="61">
        <v>66</v>
      </c>
      <c r="I79" s="272">
        <v>2500</v>
      </c>
      <c r="J79" s="1782" t="s">
        <v>221</v>
      </c>
      <c r="K79" s="178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 t="str">
        <f t="shared" si="1"/>
        <v/>
      </c>
      <c r="U79" s="13"/>
    </row>
    <row r="80" spans="1:21" ht="18.75" customHeight="1">
      <c r="A80" s="61">
        <v>67</v>
      </c>
      <c r="I80" s="272">
        <v>2600</v>
      </c>
      <c r="J80" s="1788" t="s">
        <v>222</v>
      </c>
      <c r="K80" s="178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 t="str">
        <f t="shared" si="1"/>
        <v/>
      </c>
      <c r="U80" s="13"/>
    </row>
    <row r="81" spans="1:21" ht="18.75" customHeight="1">
      <c r="A81" s="61">
        <v>68</v>
      </c>
      <c r="I81" s="272">
        <v>2700</v>
      </c>
      <c r="J81" s="1788" t="s">
        <v>223</v>
      </c>
      <c r="K81" s="178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 t="str">
        <f t="shared" si="1"/>
        <v/>
      </c>
      <c r="U81" s="13"/>
    </row>
    <row r="82" spans="1:21" ht="35.25" customHeight="1">
      <c r="A82" s="61">
        <v>69</v>
      </c>
      <c r="I82" s="272">
        <v>2800</v>
      </c>
      <c r="J82" s="1788" t="s">
        <v>1659</v>
      </c>
      <c r="K82" s="178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 t="str">
        <f t="shared" si="1"/>
        <v/>
      </c>
      <c r="U82" s="13"/>
    </row>
    <row r="83" spans="1:21" ht="18.75" customHeight="1">
      <c r="A83" s="61">
        <v>70</v>
      </c>
      <c r="I83" s="272">
        <v>2900</v>
      </c>
      <c r="J83" s="1782" t="s">
        <v>224</v>
      </c>
      <c r="K83" s="1783"/>
      <c r="L83" s="310">
        <f>SUM(L84:L91)</f>
        <v>0</v>
      </c>
      <c r="M83" s="274">
        <f>SUM(M84:M91)</f>
        <v>0</v>
      </c>
      <c r="N83" s="274">
        <f t="shared" ref="N83:S83" si="14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 t="str">
        <f t="shared" si="1"/>
        <v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1954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 t="str">
        <f t="shared" si="1"/>
        <v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t="shared" ref="L85:L91" si="15">M85+N85+O85</f>
        <v>0</v>
      </c>
      <c r="M85" s="152"/>
      <c r="N85" s="153"/>
      <c r="O85" s="1418"/>
      <c r="P85" s="152"/>
      <c r="Q85" s="153"/>
      <c r="R85" s="1418"/>
      <c r="S85" s="281">
        <f t="shared" ref="S85:S91" si="16">P85+Q85+R85</f>
        <v>0</v>
      </c>
      <c r="T85" s="12" t="str">
        <f t="shared" si="1"/>
        <v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 t="str">
        <f t="shared" si="1"/>
        <v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 t="str">
        <f t="shared" si="1"/>
        <v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 t="str">
        <f t="shared" si="1"/>
        <v/>
      </c>
      <c r="U88" s="13"/>
    </row>
    <row r="89" spans="1:21" ht="15.75">
      <c r="A89" s="61">
        <v>75</v>
      </c>
      <c r="I89" s="292"/>
      <c r="J89" s="318">
        <v>2990</v>
      </c>
      <c r="K89" s="356" t="s">
        <v>1973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 t="str">
        <f t="shared" si="1"/>
        <v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 t="str">
        <f t="shared" si="1"/>
        <v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 t="str">
        <f t="shared" si="1"/>
        <v/>
      </c>
      <c r="U91" s="13"/>
    </row>
    <row r="92" spans="1:21" ht="18.75" customHeight="1">
      <c r="A92" s="61">
        <v>77</v>
      </c>
      <c r="I92" s="272">
        <v>3300</v>
      </c>
      <c r="J92" s="358" t="s">
        <v>2004</v>
      </c>
      <c r="K92" s="1481"/>
      <c r="L92" s="310">
        <f t="shared" ref="L92:S92" si="17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 t="str">
        <f t="shared" si="1"/>
        <v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t="shared" ref="L93:L100" si="18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t="shared" ref="S93:S100" si="19">P93+Q93+R93</f>
        <v>0</v>
      </c>
      <c r="T93" s="12" t="str">
        <f t="shared" si="1"/>
        <v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 t="str">
        <f t="shared" si="1"/>
        <v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 t="str">
        <f t="shared" si="1"/>
        <v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 t="str">
        <f t="shared" si="1"/>
        <v/>
      </c>
      <c r="U96" s="13"/>
    </row>
    <row r="97" spans="1:21" ht="31.5">
      <c r="A97" s="61">
        <v>83</v>
      </c>
      <c r="I97" s="291"/>
      <c r="J97" s="285">
        <v>3306</v>
      </c>
      <c r="K97" s="361" t="s">
        <v>1656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 t="str">
        <f t="shared" si="1"/>
        <v/>
      </c>
      <c r="U97" s="13"/>
    </row>
    <row r="98" spans="1:21" ht="15.75">
      <c r="A98" s="61">
        <v>84</v>
      </c>
      <c r="I98" s="272">
        <v>3900</v>
      </c>
      <c r="J98" s="1782" t="s">
        <v>234</v>
      </c>
      <c r="K98" s="178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 t="str">
        <f t="shared" ref="T98:T144" si="20">(IF($E98&lt;&gt;0,$M$2,IF($L98&lt;&gt;0,$M$2,"")))</f>
        <v/>
      </c>
      <c r="U98" s="13"/>
    </row>
    <row r="99" spans="1:21" ht="15.75">
      <c r="A99" s="61">
        <v>85</v>
      </c>
      <c r="I99" s="272">
        <v>4000</v>
      </c>
      <c r="J99" s="1782" t="s">
        <v>235</v>
      </c>
      <c r="K99" s="178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 t="str">
        <f t="shared" si="20"/>
        <v/>
      </c>
      <c r="U99" s="13"/>
    </row>
    <row r="100" spans="1:21" ht="15.75">
      <c r="A100" s="61">
        <v>86</v>
      </c>
      <c r="I100" s="272">
        <v>4100</v>
      </c>
      <c r="J100" s="1782" t="s">
        <v>236</v>
      </c>
      <c r="K100" s="178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 t="str">
        <f t="shared" si="20"/>
        <v/>
      </c>
      <c r="U100" s="13"/>
    </row>
    <row r="101" spans="1:21" ht="15.75">
      <c r="A101" s="61">
        <v>87</v>
      </c>
      <c r="I101" s="272">
        <v>4200</v>
      </c>
      <c r="J101" s="1782" t="s">
        <v>237</v>
      </c>
      <c r="K101" s="1783"/>
      <c r="L101" s="310">
        <f t="shared" ref="L101:S101" si="2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 t="str">
        <f t="shared" si="20"/>
        <v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t="shared" ref="L102:L107" si="22">M102+N102+O102</f>
        <v>0</v>
      </c>
      <c r="M102" s="152"/>
      <c r="N102" s="153"/>
      <c r="O102" s="1418"/>
      <c r="P102" s="152"/>
      <c r="Q102" s="153"/>
      <c r="R102" s="1418"/>
      <c r="S102" s="281">
        <f t="shared" ref="S102:S107" si="23">P102+Q102+R102</f>
        <v>0</v>
      </c>
      <c r="T102" s="12" t="str">
        <f t="shared" si="20"/>
        <v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 t="str">
        <f t="shared" si="20"/>
        <v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 t="str">
        <f t="shared" si="20"/>
        <v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 t="str">
        <f t="shared" si="20"/>
        <v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 t="str">
        <f t="shared" si="20"/>
        <v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 t="str">
        <f t="shared" si="20"/>
        <v/>
      </c>
      <c r="U107" s="13"/>
    </row>
    <row r="108" spans="1:21" ht="15.75">
      <c r="A108" s="61">
        <v>94</v>
      </c>
      <c r="I108" s="272">
        <v>4300</v>
      </c>
      <c r="J108" s="1782" t="s">
        <v>1660</v>
      </c>
      <c r="K108" s="1783"/>
      <c r="L108" s="310">
        <f t="shared" ref="L108:S108" si="24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 t="str">
        <f t="shared" si="20"/>
        <v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t="shared" ref="L109:L114" si="25">M109+N109+O109</f>
        <v>0</v>
      </c>
      <c r="M109" s="152"/>
      <c r="N109" s="153"/>
      <c r="O109" s="1418"/>
      <c r="P109" s="152"/>
      <c r="Q109" s="153"/>
      <c r="R109" s="1418"/>
      <c r="S109" s="281">
        <f t="shared" ref="S109:S114" si="26">P109+Q109+R109</f>
        <v>0</v>
      </c>
      <c r="T109" s="12" t="str">
        <f t="shared" si="20"/>
        <v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 t="str">
        <f t="shared" si="20"/>
        <v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 t="str">
        <f t="shared" si="20"/>
        <v/>
      </c>
      <c r="U111" s="13"/>
    </row>
    <row r="112" spans="1:21" ht="15.75">
      <c r="A112" s="61">
        <v>98</v>
      </c>
      <c r="I112" s="272">
        <v>4400</v>
      </c>
      <c r="J112" s="1782" t="s">
        <v>1657</v>
      </c>
      <c r="K112" s="178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 t="str">
        <f t="shared" si="20"/>
        <v/>
      </c>
      <c r="U112" s="13"/>
    </row>
    <row r="113" spans="1:21" ht="15.75">
      <c r="A113" s="61">
        <v>99</v>
      </c>
      <c r="I113" s="272">
        <v>4500</v>
      </c>
      <c r="J113" s="1782" t="s">
        <v>1658</v>
      </c>
      <c r="K113" s="178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 t="str">
        <f t="shared" si="20"/>
        <v/>
      </c>
      <c r="U113" s="13"/>
    </row>
    <row r="114" spans="1:21" ht="18.75" customHeight="1">
      <c r="A114" s="61">
        <v>100</v>
      </c>
      <c r="I114" s="272">
        <v>4600</v>
      </c>
      <c r="J114" s="1788" t="s">
        <v>247</v>
      </c>
      <c r="K114" s="178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 t="str">
        <f t="shared" si="20"/>
        <v/>
      </c>
      <c r="U114" s="13"/>
    </row>
    <row r="115" spans="1:21" ht="20.25" customHeight="1">
      <c r="A115" s="61">
        <v>101</v>
      </c>
      <c r="I115" s="272">
        <v>4900</v>
      </c>
      <c r="J115" s="1782" t="s">
        <v>273</v>
      </c>
      <c r="K115" s="1783"/>
      <c r="L115" s="310">
        <f t="shared" ref="L115:S115" si="27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 t="str">
        <f t="shared" si="20"/>
        <v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 t="str">
        <f t="shared" si="20"/>
        <v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 t="str">
        <f t="shared" si="20"/>
        <v/>
      </c>
      <c r="U117" s="13"/>
    </row>
    <row r="118" spans="1:21" ht="15.75">
      <c r="A118" s="61">
        <v>104</v>
      </c>
      <c r="I118" s="365">
        <v>5100</v>
      </c>
      <c r="J118" s="1786" t="s">
        <v>248</v>
      </c>
      <c r="K118" s="178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 t="str">
        <f t="shared" si="20"/>
        <v/>
      </c>
      <c r="U118" s="13"/>
    </row>
    <row r="119" spans="1:21" ht="15.75">
      <c r="A119" s="61">
        <v>105</v>
      </c>
      <c r="I119" s="365">
        <v>5200</v>
      </c>
      <c r="J119" s="1786" t="s">
        <v>249</v>
      </c>
      <c r="K119" s="1787"/>
      <c r="L119" s="310">
        <f t="shared" ref="L119:S119" si="28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 t="str">
        <f t="shared" si="20"/>
        <v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t="shared" ref="L120:L126" si="29">M120+N120+O120</f>
        <v>0</v>
      </c>
      <c r="M120" s="152"/>
      <c r="N120" s="153"/>
      <c r="O120" s="1418"/>
      <c r="P120" s="152"/>
      <c r="Q120" s="153"/>
      <c r="R120" s="1418"/>
      <c r="S120" s="281">
        <f t="shared" ref="S120:S126" si="30">P120+Q120+R120</f>
        <v>0</v>
      </c>
      <c r="T120" s="12" t="str">
        <f t="shared" si="20"/>
        <v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 t="str">
        <f t="shared" si="20"/>
        <v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 t="str">
        <f t="shared" si="20"/>
        <v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 t="str">
        <f t="shared" si="20"/>
        <v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 t="str">
        <f t="shared" si="20"/>
        <v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 t="str">
        <f t="shared" si="20"/>
        <v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 t="str">
        <f t="shared" si="20"/>
        <v/>
      </c>
      <c r="U126" s="13"/>
    </row>
    <row r="127" spans="1:21" ht="15.75">
      <c r="A127" s="61">
        <v>113</v>
      </c>
      <c r="I127" s="365">
        <v>5300</v>
      </c>
      <c r="J127" s="1786" t="s">
        <v>623</v>
      </c>
      <c r="K127" s="1787"/>
      <c r="L127" s="310">
        <f t="shared" ref="L127:S127" si="31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 t="str">
        <f t="shared" si="20"/>
        <v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 t="str">
        <f t="shared" si="20"/>
        <v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 t="str">
        <f t="shared" si="20"/>
        <v/>
      </c>
      <c r="U129" s="13"/>
    </row>
    <row r="130" spans="1:21" ht="15.75">
      <c r="A130" s="61">
        <v>116</v>
      </c>
      <c r="I130" s="365">
        <v>5400</v>
      </c>
      <c r="J130" s="1786" t="s">
        <v>683</v>
      </c>
      <c r="K130" s="178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 t="str">
        <f t="shared" si="20"/>
        <v/>
      </c>
      <c r="U130" s="13"/>
    </row>
    <row r="131" spans="1:21" ht="15.75">
      <c r="A131" s="61">
        <v>117</v>
      </c>
      <c r="I131" s="272">
        <v>5500</v>
      </c>
      <c r="J131" s="1782" t="s">
        <v>684</v>
      </c>
      <c r="K131" s="1783"/>
      <c r="L131" s="310">
        <f t="shared" ref="L131:S131" si="32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 t="str">
        <f t="shared" si="20"/>
        <v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 t="str">
        <f t="shared" si="20"/>
        <v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 t="str">
        <f t="shared" si="20"/>
        <v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 t="str">
        <f t="shared" si="20"/>
        <v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 t="str">
        <f t="shared" si="20"/>
        <v/>
      </c>
      <c r="U135" s="13"/>
    </row>
    <row r="136" spans="1:21" ht="18.75" customHeight="1">
      <c r="A136" s="61">
        <v>122</v>
      </c>
      <c r="I136" s="365">
        <v>5700</v>
      </c>
      <c r="J136" s="1790" t="s">
        <v>912</v>
      </c>
      <c r="K136" s="179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 t="str">
        <f t="shared" si="20"/>
        <v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 t="str">
        <f t="shared" si="20"/>
        <v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 t="str">
        <f t="shared" si="20"/>
        <v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 t="str">
        <f t="shared" si="20"/>
        <v/>
      </c>
      <c r="U139" s="13"/>
    </row>
    <row r="140" spans="1:21" ht="15.75">
      <c r="A140" s="61">
        <v>126</v>
      </c>
      <c r="I140" s="582"/>
      <c r="J140" s="1792" t="s">
        <v>692</v>
      </c>
      <c r="K140" s="1793"/>
      <c r="L140" s="1438"/>
      <c r="M140" s="1438"/>
      <c r="N140" s="1438"/>
      <c r="O140" s="1438"/>
      <c r="P140" s="1438"/>
      <c r="Q140" s="1438"/>
      <c r="R140" s="1438"/>
      <c r="S140" s="1439"/>
      <c r="T140" s="12" t="str">
        <f t="shared" si="20"/>
        <v/>
      </c>
      <c r="U140" s="13"/>
    </row>
    <row r="141" spans="1:21" ht="15.75">
      <c r="A141" s="61">
        <v>127</v>
      </c>
      <c r="I141" s="381">
        <v>98</v>
      </c>
      <c r="J141" s="1792" t="s">
        <v>692</v>
      </c>
      <c r="K141" s="179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 t="str">
        <f t="shared" si="20"/>
        <v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 t="str">
        <f t="shared" si="20"/>
        <v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 t="str">
        <f t="shared" si="20"/>
        <v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 t="str">
        <f t="shared" si="20"/>
        <v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t="shared" ref="L145:S145" si="33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 t="str">
        <f>(IF($E145&lt;&gt;0,$M$2,IF($L145&lt;&gt;0,$M$2,"")))</f>
        <v/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 t="str">
        <f>(IF($E145&lt;&gt;0,$M$2,IF($L145&lt;&gt;0,$M$2,"")))</f>
        <v/>
      </c>
      <c r="U146" s="8"/>
    </row>
    <row r="147" spans="1:21" ht="15.7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 t="str">
        <f>(IF($E145&lt;&gt;0,$M$2,IF($L145&lt;&gt;0,$M$2,"")))</f>
        <v/>
      </c>
      <c r="U147" s="8"/>
    </row>
    <row r="148" spans="1:21" ht="18.75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 t="str">
        <f>(IF(L143&lt;&gt;0,$G$2,IF(S143&lt;&gt;0,$G$2,"")))</f>
        <v/>
      </c>
    </row>
    <row r="149" spans="1:21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 t="str">
        <f>(IF(L144&lt;&gt;0,$G$2,IF(S144&lt;&gt;0,$G$2,"")))</f>
        <v/>
      </c>
    </row>
    <row r="150" spans="1:21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 t="str">
        <f>(IF(L145&lt;&gt;0,$G$2,IF(S145&lt;&gt;0,$G$2,"")))</f>
        <v/>
      </c>
    </row>
    <row r="151" spans="1:21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 t="str">
        <f>(IF(L145&lt;&gt;0,$G$2,IF(S145&lt;&gt;0,$G$2,"")))</f>
        <v/>
      </c>
    </row>
    <row r="152" spans="1:21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 t="str">
        <f>(IF(L145&lt;&gt;0,$G$2,IF(S145&lt;&gt;0,$G$2,"")))</f>
        <v/>
      </c>
    </row>
    <row r="153" spans="1:21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 t="str">
        <f>(IF(L145&lt;&gt;0,$G$2,IF(S145&lt;&gt;0,$G$2,"")))</f>
        <v/>
      </c>
    </row>
    <row r="154" spans="1:21" ht="18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 t="str">
        <f>(IF(L145&lt;&gt;0,$G$2,IF(S145&lt;&gt;0,$G$2,"")))</f>
        <v/>
      </c>
    </row>
    <row r="155" spans="1:21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1:21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1:21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1:21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1:21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1:21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>
      <c r="K227" s="65"/>
      <c r="S227" s="77"/>
    </row>
    <row r="228" spans="9:19">
      <c r="S228" s="77"/>
    </row>
    <row r="229" spans="9:19">
      <c r="S229" s="77"/>
    </row>
    <row r="230" spans="9:19">
      <c r="S230" s="77"/>
    </row>
    <row r="231" spans="9:19">
      <c r="S231" s="77"/>
    </row>
    <row r="232" spans="9:19">
      <c r="S232" s="77"/>
    </row>
    <row r="233" spans="9:19">
      <c r="S233" s="77"/>
    </row>
    <row r="234" spans="9:19">
      <c r="S234" s="77"/>
    </row>
    <row r="235" spans="9:19">
      <c r="S235" s="77"/>
    </row>
    <row r="236" spans="9:19">
      <c r="S236" s="77"/>
    </row>
    <row r="237" spans="9:19">
      <c r="S237" s="77"/>
    </row>
    <row r="238" spans="9:19">
      <c r="S238" s="77"/>
    </row>
    <row r="239" spans="9:19">
      <c r="S239" s="77"/>
    </row>
    <row r="240" spans="9:19">
      <c r="S240" s="77"/>
    </row>
    <row r="241" spans="19:19">
      <c r="S241" s="77"/>
    </row>
    <row r="242" spans="19:19">
      <c r="S242" s="77"/>
    </row>
    <row r="243" spans="19:19">
      <c r="S243" s="77"/>
    </row>
    <row r="244" spans="19:19">
      <c r="S244" s="77"/>
    </row>
    <row r="245" spans="19:19">
      <c r="S245" s="77"/>
    </row>
    <row r="246" spans="19:19">
      <c r="S246" s="77"/>
    </row>
    <row r="247" spans="19:19">
      <c r="S247" s="77"/>
    </row>
    <row r="248" spans="19:19">
      <c r="S248" s="77"/>
    </row>
    <row r="249" spans="19:19">
      <c r="S249" s="77"/>
    </row>
    <row r="250" spans="19:19">
      <c r="S250" s="77"/>
    </row>
    <row r="251" spans="19:19">
      <c r="S251" s="77"/>
    </row>
    <row r="252" spans="19:19">
      <c r="S252" s="77"/>
    </row>
    <row r="253" spans="19:19">
      <c r="S253" s="77"/>
    </row>
    <row r="254" spans="19:19">
      <c r="S254" s="77"/>
    </row>
    <row r="255" spans="19:19">
      <c r="S255" s="77"/>
    </row>
    <row r="256" spans="19:19">
      <c r="S256" s="77"/>
    </row>
    <row r="257" spans="19:19">
      <c r="S257" s="77"/>
    </row>
    <row r="258" spans="19:19">
      <c r="S258" s="77"/>
    </row>
    <row r="259" spans="19:19">
      <c r="S259" s="77"/>
    </row>
    <row r="260" spans="19:19">
      <c r="S260" s="77"/>
    </row>
    <row r="261" spans="19:19">
      <c r="S261" s="77"/>
    </row>
    <row r="262" spans="19:19">
      <c r="S262" s="77"/>
    </row>
    <row r="263" spans="19:19">
      <c r="S263" s="77"/>
    </row>
    <row r="666" spans="4:4"/>
    <row r="670" spans="4:4"/>
    <row r="671" spans="4:4"/>
    <row r="696" spans="4:4"/>
    <row r="746" spans="3:4"/>
    <row r="747" spans="3:4"/>
    <row r="748" spans="3:4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dxfId="15" priority="25" stopIfTrue="1" operator="equal">
      <formula>0</formula>
    </cfRule>
  </conditionalFormatting>
  <conditionalFormatting sqref="L21">
    <cfRule type="cellIs" dxfId="14" priority="20" stopIfTrue="1" operator="equal">
      <formula>98</formula>
    </cfRule>
    <cfRule type="cellIs" dxfId="13" priority="21" stopIfTrue="1" operator="equal">
      <formula>96</formula>
    </cfRule>
    <cfRule type="cellIs" dxfId="12" priority="22" stopIfTrue="1" operator="equal">
      <formula>42</formula>
    </cfRule>
    <cfRule type="cellIs" dxfId="3" priority="23" stopIfTrue="1" operator="equal">
      <formula>97</formula>
    </cfRule>
    <cfRule type="cellIs" dxfId="2" priority="24" stopIfTrue="1" operator="equal">
      <formula>33</formula>
    </cfRule>
  </conditionalFormatting>
  <conditionalFormatting sqref="M21">
    <cfRule type="cellIs" dxfId="11" priority="15" stopIfTrue="1" operator="equal">
      <formula>"ЧУЖДИ СРЕДСТВА"</formula>
    </cfRule>
    <cfRule type="cellIs" dxfId="10" priority="16" stopIfTrue="1" operator="equal">
      <formula>"СЕС - ДМП"</formula>
    </cfRule>
    <cfRule type="cellIs" dxfId="9" priority="17" stopIfTrue="1" operator="equal">
      <formula>"СЕС - РА"</formula>
    </cfRule>
    <cfRule type="cellIs" dxfId="1" priority="18" stopIfTrue="1" operator="equal">
      <formula>"СЕС - ДЕС"</formula>
    </cfRule>
    <cfRule type="cellIs" dxfId="0" priority="19" stopIfTrue="1" operator="equal">
      <formula>"СЕС - КСФ"</formula>
    </cfRule>
  </conditionalFormatting>
  <conditionalFormatting sqref="K28">
    <cfRule type="cellIs" dxfId="8" priority="8" stopIfTrue="1" operator="notEqual">
      <formula>"ИЗБЕРЕТЕ ДЕЙНОСТ"</formula>
    </cfRule>
  </conditionalFormatting>
  <conditionalFormatting sqref="K145">
    <cfRule type="cellIs" dxfId="7" priority="6" stopIfTrue="1" operator="equal">
      <formula>0</formula>
    </cfRule>
  </conditionalFormatting>
  <conditionalFormatting sqref="J28">
    <cfRule type="cellIs" dxfId="6" priority="5" stopIfTrue="1" operator="notEqual">
      <formula>0</formula>
    </cfRule>
  </conditionalFormatting>
  <conditionalFormatting sqref="K26">
    <cfRule type="cellIs" dxfId="5" priority="2" stopIfTrue="1" operator="notEqual">
      <formula>"ИЗБЕРЕТЕ ДЕЙНОСТ"</formula>
    </cfRule>
  </conditionalFormatting>
  <conditionalFormatting sqref="J26">
    <cfRule type="cellIs" dxfId="4" priority="1" stopIfTrue="1" operator="notEqual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_x000a_" sqref="K26">
      <formula1>OP_LIST</formula1>
    </dataValidation>
  </dataValidations>
  <pageMargins left="0.75" right="0.75" top="1" bottom="1" header="0.5" footer="0.5"/>
  <pageSetup paperSize="9" orientation="portrait" r:id="rId1"/>
  <headerFooter alignWithMargins="0"/>
  <rowBreaks count="1" manualBreakCount="1"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Cash-Flow-DATA</vt:lpstr>
      <vt:lpstr>OTCHET-agregirani pokazateli</vt:lpstr>
      <vt:lpstr>OTCHET</vt:lpstr>
      <vt:lpstr>list</vt:lpstr>
      <vt:lpstr>INF</vt:lpstr>
      <vt:lpstr>DATE</vt:lpstr>
      <vt:lpstr>DateName</vt:lpstr>
      <vt:lpstr>EBK_DEIN</vt:lpstr>
      <vt:lpstr>EBK_DEIN2</vt:lpstr>
      <vt:lpstr>OP_LIST</vt:lpstr>
      <vt:lpstr>OP_LIST2</vt:lpstr>
      <vt:lpstr>PRBK</vt:lpstr>
      <vt:lpstr>SMETKA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 Station</dc:creator>
  <cp:lastModifiedBy>User</cp:lastModifiedBy>
  <cp:lastPrinted>2019-01-10T13:58:54Z</cp:lastPrinted>
  <dcterms:created xsi:type="dcterms:W3CDTF">1997-12-10T11:54:07Z</dcterms:created>
  <dcterms:modified xsi:type="dcterms:W3CDTF">2020-07-02T09:00:22Z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