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<sst xmlns="http://schemas.openxmlformats.org/spreadsheetml/2006/main" count="3022" uniqueCount="2084">
  <si>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</si>
  <si>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</si>
  <si>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</si>
  <si>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</si>
  <si>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</si>
  <si>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</si>
  <si>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</si>
  <si>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</si>
  <si>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</si>
  <si>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</si>
  <si>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</si>
  <si>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</si>
  <si>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</si>
  <si>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</si>
  <si>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</si>
  <si>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</si>
  <si>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</si>
  <si>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</si>
  <si>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</si>
  <si>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</si>
  <si>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</si>
  <si>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</si>
  <si>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</si>
  <si>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</si>
  <si>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</si>
  <si>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</si>
  <si>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</si>
  <si>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</si>
  <si>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</si>
  <si>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</si>
  <si>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</si>
  <si>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</si>
  <si>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</si>
  <si>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</si>
  <si>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</si>
  <si>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</si>
  <si>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</si>
  <si>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</si>
  <si>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</si>
  <si>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</si>
  <si>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</si>
  <si>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</si>
  <si>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</si>
  <si>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</si>
  <si>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</si>
  <si>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</si>
  <si>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</si>
  <si>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</si>
  <si>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</si>
  <si>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</si>
  <si>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</si>
  <si>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</si>
  <si>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</si>
  <si>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</si>
  <si>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</si>
  <si>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</si>
  <si>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</si>
  <si>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</si>
  <si>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</si>
  <si>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</si>
  <si>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</si>
  <si>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</si>
  <si>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</si>
  <si>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</si>
  <si>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</si>
  <si>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</si>
  <si>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</si>
  <si>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</si>
  <si>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</si>
  <si>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</si>
  <si>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</si>
  <si>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</si>
  <si>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</si>
  <si>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</si>
  <si>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</si>
  <si>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</si>
  <si>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</si>
  <si>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</si>
  <si>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</si>
  <si>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</si>
  <si>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</si>
  <si>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</si>
  <si>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</si>
  <si>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</si>
  <si>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</si>
  <si>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</si>
  <si>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</si>
  <si>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</si>
  <si>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</si>
  <si>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</si>
  <si>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</si>
  <si>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</si>
  <si>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</si>
  <si>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</si>
  <si>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</si>
  <si>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</si>
  <si>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</si>
  <si>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</si>
  <si>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</si>
  <si>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</si>
  <si>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</si>
  <si>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</si>
  <si>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</si>
  <si>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</si>
  <si>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</si>
  <si>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</si>
  <si>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</si>
  <si>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</si>
  <si>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</si>
  <si>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</si>
  <si>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</si>
  <si>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</si>
  <si>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</si>
  <si>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</si>
  <si>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</si>
  <si>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</si>
  <si>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</si>
  <si>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</si>
  <si>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</si>
  <si>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</si>
  <si>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</si>
  <si>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</si>
  <si>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</si>
  <si>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</si>
  <si>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</si>
  <si>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</si>
  <si>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</si>
  <si>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</si>
  <si>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</si>
  <si>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</si>
  <si>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</si>
  <si>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</si>
  <si>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</si>
  <si>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</si>
  <si>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</si>
  <si>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</si>
  <si>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</si>
  <si>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</si>
  <si>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</si>
  <si>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</si>
  <si>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</si>
  <si>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</si>
  <si>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</si>
  <si>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</si>
  <si>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</si>
  <si>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</si>
  <si>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</si>
  <si>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</si>
  <si>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</si>
  <si>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</si>
  <si>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</si>
  <si>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</si>
  <si>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</si>
  <si>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</si>
  <si>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</si>
  <si>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</si>
  <si>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</si>
  <si>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</si>
  <si>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</si>
  <si>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</si>
  <si>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</si>
  <si>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</si>
  <si>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</si>
  <si>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</si>
  <si>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</si>
  <si>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</si>
  <si>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</si>
  <si>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</si>
  <si>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</si>
  <si>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</si>
  <si>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</si>
  <si>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</si>
  <si>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</si>
  <si>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</si>
  <si>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</si>
  <si>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</si>
  <si>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</si>
  <si>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</si>
  <si>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</si>
  <si>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</si>
  <si>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</si>
  <si>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</si>
  <si>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</si>
  <si>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</si>
  <si>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</si>
  <si>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</si>
  <si>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</si>
  <si>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</si>
  <si>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</si>
  <si>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</si>
  <si>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</si>
  <si>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</si>
  <si>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</si>
  <si>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</si>
  <si>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</si>
  <si>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</si>
  <si>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</si>
  <si>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</si>
  <si>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</si>
  <si>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</si>
  <si>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</si>
  <si>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</si>
  <si>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</si>
  <si>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</si>
  <si>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</si>
  <si>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</si>
  <si>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</si>
  <si>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</si>
  <si>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</si>
  <si>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</si>
  <si>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</si>
  <si>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</si>
  <si>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</si>
  <si>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</si>
  <si>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</si>
  <si>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</si>
  <si>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</si>
  <si>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</si>
  <si>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</si>
  <si>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</si>
  <si>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</si>
  <si>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</si>
  <si>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</si>
  <si>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</si>
  <si>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</si>
  <si>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</si>
  <si>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</si>
  <si>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</si>
  <si>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</si>
  <si>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</si>
  <si>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</si>
  <si>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</si>
  <si>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</si>
  <si>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</si>
  <si>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</si>
  <si>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</si>
  <si>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</si>
  <si>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</si>
  <si>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</si>
  <si>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</si>
  <si>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</si>
  <si>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</si>
  <si>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</si>
  <si>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</si>
  <si>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</si>
  <si>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</si>
  <si>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</si>
  <si>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</si>
  <si>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</si>
  <si>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</si>
  <si>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</si>
  <si>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</si>
  <si>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</si>
  <si>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</si>
  <si>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</si>
  <si>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</si>
  <si>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</si>
  <si>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</si>
  <si>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</si>
  <si>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</si>
  <si>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</si>
  <si>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</si>
  <si>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</si>
  <si>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</si>
  <si>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</si>
  <si>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</si>
  <si>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</si>
  <si>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</si>
  <si>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</si>
  <si>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</si>
  <si>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</si>
  <si>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</si>
  <si>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</si>
  <si>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</si>
  <si>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</si>
  <si>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</si>
  <si>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</si>
  <si>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</si>
  <si>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</si>
  <si>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</si>
  <si>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</si>
  <si>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</si>
  <si>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</si>
  <si>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</si>
  <si>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</si>
  <si>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</si>
  <si>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</si>
  <si>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</si>
  <si>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</si>
  <si>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</si>
  <si>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</si>
  <si>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</si>
  <si>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</si>
  <si>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</si>
  <si>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</si>
  <si>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</si>
  <si>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</si>
  <si>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</si>
  <si>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</si>
  <si>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</si>
  <si>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</si>
  <si>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</si>
  <si>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</si>
  <si>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</si>
  <si>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</si>
  <si>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</si>
  <si>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</si>
  <si>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</si>
  <si>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</si>
  <si>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</si>
  <si>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</si>
  <si>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</si>
  <si>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</si>
  <si>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</si>
  <si>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</si>
  <si>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</si>
  <si>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</si>
  <si>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</si>
  <si>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</si>
  <si>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</si>
  <si>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</si>
  <si>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</si>
  <si>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</si>
  <si>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</si>
  <si>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</si>
  <si>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</si>
  <si>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</si>
  <si>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</si>
  <si>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</si>
  <si>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</si>
  <si>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</si>
  <si>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</si>
  <si>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</si>
  <si>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</si>
  <si>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</si>
  <si>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</si>
  <si>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</si>
  <si>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</si>
  <si>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</si>
  <si>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</si>
  <si>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</si>
  <si>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</si>
  <si>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</si>
  <si>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</si>
  <si>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</si>
  <si>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</si>
  <si>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</si>
  <si>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</si>
  <si>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</si>
  <si>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</si>
  <si>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</si>
  <si>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</si>
  <si>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</si>
  <si>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</si>
  <si>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</si>
  <si>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</si>
  <si>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</si>
  <si>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</si>
  <si>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</si>
  <si>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</si>
  <si>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</si>
  <si>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</si>
  <si>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</si>
  <si>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</si>
  <si>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</si>
  <si>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</si>
  <si>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</si>
  <si>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</si>
  <si>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</si>
  <si>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</si>
  <si>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</si>
  <si>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</si>
  <si>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</si>
  <si>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</si>
  <si>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</si>
  <si>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</si>
  <si>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</si>
  <si>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</si>
  <si>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</si>
  <si>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</si>
  <si>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</si>
  <si>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</si>
  <si>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</si>
  <si>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</si>
  <si>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</si>
  <si>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</si>
  <si>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</si>
  <si>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</si>
  <si>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</si>
  <si>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</si>
  <si>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</si>
  <si>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</si>
  <si>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</si>
  <si>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</si>
  <si>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</si>
  <si>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</si>
  <si>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</si>
  <si>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</si>
  <si>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</si>
  <si>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</si>
  <si>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</si>
  <si>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</si>
  <si>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</si>
  <si>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</si>
  <si>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</si>
  <si>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</si>
  <si>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</si>
  <si>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</si>
  <si>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</si>
  <si>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</si>
  <si>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</si>
  <si>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</si>
  <si>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</si>
  <si>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</si>
  <si>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</si>
  <si>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</si>
  <si>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</si>
  <si>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</si>
  <si>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</si>
  <si>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</si>
  <si>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</si>
  <si>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</si>
  <si>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</si>
  <si>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</si>
  <si>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</si>
  <si>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</si>
  <si>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</si>
  <si>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</si>
  <si>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</si>
  <si>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</si>
  <si>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</si>
  <si>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</si>
  <si>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</si>
  <si>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</si>
  <si>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</si>
  <si>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</si>
  <si>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</si>
  <si>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</si>
  <si>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</si>
  <si>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</si>
  <si>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</si>
  <si>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</si>
  <si>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</si>
  <si>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</si>
  <si>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</si>
  <si>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</si>
  <si>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</si>
  <si>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</si>
  <si>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</si>
  <si>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</si>
  <si>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</si>
  <si>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</si>
  <si>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</si>
  <si>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</si>
  <si>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</si>
  <si>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</si>
  <si>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</si>
  <si>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</si>
  <si>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</si>
  <si>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</si>
  <si>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</si>
  <si>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</si>
  <si>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</si>
  <si>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</si>
  <si>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</si>
  <si>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</si>
  <si>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</si>
  <si>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</si>
  <si>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</si>
  <si>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</si>
  <si>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</si>
  <si>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</si>
  <si>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</si>
  <si>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</si>
  <si>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</si>
  <si>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</si>
  <si>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</si>
  <si>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</si>
  <si>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</si>
  <si>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</si>
  <si>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</si>
  <si>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</si>
  <si>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</si>
  <si>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</si>
  <si>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</si>
  <si>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</si>
  <si>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</si>
  <si>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</si>
  <si>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</si>
  <si>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</si>
  <si>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</si>
  <si>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</si>
  <si>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</si>
  <si>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</si>
  <si>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</si>
  <si>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</si>
  <si>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</si>
  <si>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</si>
  <si>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</si>
  <si>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</si>
  <si>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</si>
  <si>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</si>
  <si>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</si>
  <si>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</si>
  <si>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</si>
  <si>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</si>
  <si>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</si>
  <si>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</si>
  <si>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</si>
  <si>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</si>
  <si>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</si>
  <si>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</si>
  <si>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</si>
  <si>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</si>
  <si>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</si>
  <si>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</si>
  <si>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</si>
  <si>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</si>
  <si>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</si>
  <si>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</si>
  <si>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</si>
  <si>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</si>
  <si>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</si>
  <si>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</si>
  <si>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</si>
  <si>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</si>
  <si>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</si>
  <si>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</si>
  <si>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</si>
  <si>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</si>
  <si>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</si>
  <si>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</si>
  <si>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</si>
  <si>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</si>
  <si>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</si>
  <si>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</si>
  <si>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</si>
  <si>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</si>
  <si>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</si>
  <si>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</si>
  <si>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</si>
  <si>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</si>
  <si>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</si>
  <si>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</si>
  <si>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</si>
  <si>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</si>
  <si>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</si>
  <si>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</si>
  <si>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</si>
  <si>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</si>
  <si>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</si>
  <si>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</si>
  <si>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</si>
  <si>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</si>
  <si>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</si>
  <si>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</si>
  <si>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</si>
  <si>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</si>
  <si>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</si>
  <si>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</si>
  <si>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</si>
  <si>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</si>
  <si>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</si>
  <si>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</si>
  <si>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</si>
  <si>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</si>
  <si>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</si>
  <si>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</si>
  <si>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</si>
  <si>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</si>
  <si>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</si>
  <si>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</si>
  <si>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</si>
  <si>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</si>
  <si>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</si>
  <si>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</si>
  <si>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</si>
  <si>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</si>
  <si>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</si>
  <si>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</si>
  <si>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</si>
  <si>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</si>
  <si>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</si>
  <si>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</si>
  <si>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</si>
  <si>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</si>
  <si>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</si>
  <si>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</si>
  <si>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</si>
  <si>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</si>
  <si>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</si>
  <si>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</si>
  <si>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</si>
  <si>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</si>
  <si>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</si>
  <si>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</si>
  <si>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</si>
  <si>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</si>
  <si>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</si>
  <si>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</si>
  <si>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</si>
  <si>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</si>
  <si>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</si>
  <si>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</si>
  <si>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</si>
  <si>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</si>
  <si>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</si>
  <si>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</si>
  <si>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</si>
  <si>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</si>
  <si>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</si>
  <si>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</si>
  <si>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</si>
  <si>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</si>
  <si>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</si>
  <si>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</si>
  <si>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</si>
  <si>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</si>
  <si>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</si>
  <si>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</si>
  <si>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</si>
  <si>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</si>
  <si>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</si>
  <si>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</si>
  <si>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</si>
  <si>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</si>
  <si>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</si>
  <si>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</si>
  <si>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</si>
  <si>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</si>
  <si>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</si>
  <si>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</si>
  <si>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</si>
  <si>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</si>
  <si>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</si>
  <si>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</si>
  <si>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</si>
  <si>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</si>
  <si>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</si>
  <si>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</si>
  <si>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</si>
  <si>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</si>
  <si>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</si>
  <si>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</si>
  <si>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</si>
  <si>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</si>
  <si>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</si>
  <si>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</si>
  <si>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</si>
  <si>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</si>
  <si>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</si>
  <si>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</si>
  <si>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</si>
  <si>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</si>
  <si>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</si>
  <si>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</si>
  <si>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</si>
  <si>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</si>
  <si>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</si>
  <si>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</si>
  <si>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</si>
  <si>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</si>
  <si>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</si>
  <si>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</si>
  <si>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</si>
  <si>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</si>
  <si>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</si>
  <si>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</si>
  <si>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</si>
  <si>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</si>
  <si>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</si>
  <si>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</si>
  <si>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</si>
  <si>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</si>
  <si>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</si>
  <si>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</si>
  <si>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</si>
  <si>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</si>
  <si>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</si>
  <si>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</si>
  <si>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</si>
  <si>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</si>
  <si>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</si>
  <si>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</si>
  <si>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</si>
  <si>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</si>
  <si>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</si>
  <si>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</si>
  <si>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</si>
  <si>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</si>
  <si>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</si>
  <si>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</si>
  <si>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</si>
  <si>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</si>
  <si>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</si>
  <si>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</si>
  <si>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</si>
  <si>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</si>
  <si>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</si>
  <si>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</si>
  <si>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</si>
  <si>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</si>
  <si>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</si>
  <si>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</si>
  <si>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</si>
  <si>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</si>
  <si>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</si>
  <si>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</si>
  <si>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</si>
  <si>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</si>
  <si>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</si>
  <si>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</si>
  <si>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</si>
  <si>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</si>
  <si>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</si>
  <si>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</si>
  <si>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</si>
  <si>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</si>
  <si>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</si>
  <si>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</si>
  <si>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</si>
  <si>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</si>
  <si>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</si>
  <si>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</si>
  <si>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</si>
  <si>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</si>
  <si>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</si>
  <si>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</si>
  <si>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</si>
  <si>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</si>
  <si>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</si>
  <si>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</si>
  <si>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</si>
  <si>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</si>
  <si>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</si>
  <si>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</si>
  <si>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</si>
  <si>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</si>
  <si>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</si>
  <si>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</si>
  <si>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</si>
  <si>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</si>
  <si>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</si>
  <si>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</si>
  <si>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</si>
  <si>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</si>
  <si>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</si>
  <si>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</si>
  <si>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</si>
  <si>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</si>
  <si>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</si>
  <si>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</si>
  <si>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</si>
  <si>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</si>
  <si>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</si>
  <si>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</si>
  <si>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</si>
  <si>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</si>
  <si>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</si>
  <si>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</si>
  <si>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</si>
  <si>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</si>
  <si>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</si>
  <si>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</si>
  <si>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</si>
  <si>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</si>
  <si>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</si>
  <si>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</si>
  <si>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</si>
  <si>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</si>
  <si>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</si>
  <si>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</si>
  <si>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</si>
  <si>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</si>
  <si>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</si>
  <si>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</si>
  <si>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</si>
  <si>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</si>
  <si>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</si>
  <si>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</si>
  <si>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</si>
  <si>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</si>
  <si>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</si>
  <si>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</si>
  <si>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</si>
  <si>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</si>
  <si>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</si>
  <si>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</si>
  <si>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</si>
  <si>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</si>
  <si>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</si>
  <si>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</si>
  <si>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</si>
  <si>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</si>
  <si>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</si>
  <si>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</si>
  <si>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</si>
  <si>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</si>
  <si>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</si>
  <si>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</si>
  <si>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</si>
  <si>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</si>
  <si>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</si>
  <si>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</si>
  <si>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</si>
  <si>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</si>
  <si>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</si>
  <si>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</si>
  <si>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</si>
  <si>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</si>
  <si>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</si>
  <si>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</si>
  <si>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</si>
  <si>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</si>
  <si>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</si>
  <si>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</si>
  <si>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</si>
  <si>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</si>
  <si>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</si>
  <si>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</si>
  <si>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</si>
  <si>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</si>
  <si>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</si>
  <si>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</si>
  <si>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</si>
  <si>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</si>
  <si>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</si>
  <si>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</si>
  <si>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</si>
  <si>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</si>
  <si>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</si>
  <si>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</si>
  <si>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</si>
  <si>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</si>
  <si>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</si>
  <si>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</si>
  <si>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</si>
  <si>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</si>
  <si>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</si>
  <si>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</si>
  <si>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</si>
  <si>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</si>
  <si>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</si>
  <si>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</si>
  <si>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</si>
  <si>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</si>
  <si>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</si>
  <si>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</si>
  <si>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</si>
  <si>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</si>
  <si>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</si>
  <si>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</si>
  <si>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</si>
  <si>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</si>
  <si>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</si>
  <si>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</si>
  <si>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</si>
  <si>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</si>
  <si>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</si>
  <si>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</si>
  <si>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</si>
  <si>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</si>
  <si>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</si>
  <si>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</si>
  <si>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</si>
  <si>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</si>
  <si>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</si>
  <si>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</si>
  <si>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</si>
  <si>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</si>
  <si>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</si>
  <si>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</si>
  <si>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</si>
  <si>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</si>
  <si>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</si>
  <si>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</si>
  <si>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</si>
  <si>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</si>
  <si>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</si>
  <si>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</si>
  <si>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</si>
  <si>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</si>
  <si>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</si>
  <si>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</si>
  <si>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</si>
  <si>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</si>
  <si>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</si>
  <si>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</si>
  <si>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</si>
  <si>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</si>
  <si>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</si>
  <si>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</si>
  <si>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</si>
  <si>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</si>
  <si>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</si>
  <si>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</si>
  <si>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</si>
  <si>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</si>
  <si>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</si>
  <si>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</si>
  <si>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</si>
  <si>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</si>
  <si>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</si>
  <si>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</si>
  <si>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</si>
  <si>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</si>
  <si>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</si>
  <si>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</si>
  <si>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</si>
  <si>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</si>
  <si>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</si>
  <si>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</si>
  <si>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</si>
  <si>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</si>
  <si>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</si>
  <si>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</si>
  <si>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</si>
  <si>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</si>
  <si>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</si>
  <si>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</si>
  <si>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</si>
  <si>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</si>
  <si>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</si>
  <si>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</si>
  <si>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</si>
  <si>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</si>
  <si>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</si>
  <si>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</si>
  <si>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</si>
  <si>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</si>
  <si>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</si>
  <si>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</si>
  <si>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</si>
  <si>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</si>
  <si>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</si>
  <si>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</si>
  <si>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</si>
  <si>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</si>
  <si>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</si>
  <si>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</si>
  <si>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</si>
  <si>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</si>
  <si>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</si>
  <si>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</si>
  <si>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</si>
  <si>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</si>
  <si>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</si>
  <si>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</si>
  <si>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</si>
  <si>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</si>
  <si>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</si>
  <si>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</si>
  <si>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</si>
  <si>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</si>
  <si>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</si>
  <si>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</si>
  <si>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</si>
  <si>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</si>
  <si>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</si>
  <si>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</si>
  <si>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</si>
  <si>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</si>
  <si>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</si>
  <si>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</si>
  <si>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</si>
  <si>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</si>
  <si>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</si>
  <si>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</si>
  <si>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</si>
  <si>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</si>
  <si>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</si>
  <si>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</si>
  <si>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</si>
  <si>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</si>
  <si>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</si>
  <si>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</si>
  <si>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</si>
  <si>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</si>
  <si>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</si>
  <si>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</si>
  <si>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</si>
  <si>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</si>
  <si>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</si>
  <si>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</si>
  <si>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</si>
  <si>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</si>
  <si>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</si>
  <si>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</si>
  <si>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</si>
  <si>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</si>
  <si>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</si>
  <si>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</si>
  <si>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</si>
  <si>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</si>
  <si>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</si>
  <si>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</si>
  <si>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</si>
  <si>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</si>
  <si>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</si>
  <si>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</si>
  <si>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</si>
  <si>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</si>
  <si>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</si>
  <si>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</si>
  <si>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</si>
  <si>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</si>
  <si>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</si>
  <si>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</si>
  <si>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</si>
  <si>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</si>
  <si>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</si>
  <si>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</si>
  <si>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</si>
  <si>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</si>
  <si>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</si>
  <si>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</si>
  <si>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</si>
  <si>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</si>
  <si>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</si>
  <si>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</si>
  <si>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</si>
  <si>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</si>
  <si>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</si>
  <si>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</si>
  <si>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</si>
  <si>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</si>
  <si>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</si>
  <si>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</si>
  <si>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</si>
  <si>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</si>
  <si>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</si>
  <si>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</si>
  <si>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</si>
  <si>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</si>
  <si>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</si>
  <si>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</si>
  <si>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</si>
  <si>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</si>
  <si>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</si>
  <si>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</si>
  <si>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</si>
  <si>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</si>
  <si>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</si>
  <si>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</si>
  <si>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</si>
  <si>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</si>
  <si>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</si>
  <si>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</si>
  <si>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</si>
  <si>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</si>
  <si>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</si>
  <si>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</si>
  <si>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</si>
  <si>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</si>
  <si>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</si>
  <si>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</si>
  <si>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</si>
  <si>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</si>
  <si>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</si>
  <si>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</si>
  <si>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</si>
  <si>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</si>
  <si>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</si>
  <si>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</si>
  <si>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</si>
  <si>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</si>
  <si>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</si>
  <si>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</si>
  <si>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</si>
  <si>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</si>
  <si>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</si>
  <si>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</si>
  <si>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</si>
  <si>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</si>
  <si>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</si>
  <si>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</si>
  <si>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</si>
  <si>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</si>
  <si>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</si>
  <si>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</si>
  <si>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</si>
  <si>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</si>
  <si>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</si>
  <si>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</si>
  <si>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</si>
  <si>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</si>
  <si>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</si>
  <si>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</si>
  <si>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</si>
  <si>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</si>
  <si>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</si>
  <si>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</si>
  <si>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</si>
  <si>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</si>
  <si>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</si>
  <si>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</si>
  <si>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</si>
  <si>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</si>
  <si>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</si>
  <si>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</si>
  <si>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</si>
  <si>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</si>
  <si>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</si>
  <si>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</si>
  <si>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</si>
  <si>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</si>
  <si>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</si>
  <si>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</si>
  <si>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</si>
  <si>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</si>
  <si>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</si>
  <si>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</si>
  <si>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</si>
  <si>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</si>
  <si>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</si>
  <si>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</si>
  <si>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</si>
  <si>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</si>
  <si>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</si>
  <si>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</si>
  <si>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</si>
  <si>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</si>
  <si>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</si>
  <si>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</si>
  <si>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</si>
  <si>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</si>
  <si>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</si>
  <si>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</si>
  <si>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</si>
  <si>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</si>
  <si>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</si>
  <si>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</si>
  <si>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</si>
  <si>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</si>
  <si>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</si>
  <si>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</si>
  <si>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</si>
  <si>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</si>
  <si>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</si>
  <si>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</si>
  <si>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</si>
  <si>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</si>
  <si>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</si>
  <si>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</si>
  <si>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</si>
  <si>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</si>
  <si>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</si>
  <si>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</si>
  <si>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</si>
  <si>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</si>
  <si>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</si>
  <si>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</si>
  <si>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</si>
  <si>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</si>
  <si>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</si>
  <si>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</si>
  <si>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</si>
  <si>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</si>
  <si>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</si>
  <si>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</si>
  <si>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</si>
  <si>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</si>
  <si>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</si>
  <si>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</si>
  <si>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</si>
  <si>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</si>
  <si>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</si>
  <si>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</si>
  <si>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</si>
  <si>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</si>
  <si>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</si>
  <si>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</si>
  <si>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</si>
  <si>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</si>
  <si>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</si>
  <si>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</si>
  <si>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</si>
  <si>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</si>
  <si>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</si>
  <si>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</si>
  <si>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</si>
  <si>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</si>
  <si>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</si>
  <si>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</si>
  <si>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</si>
  <si>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</si>
  <si>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</si>
  <si>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</si>
  <si>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</si>
  <si>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</si>
  <si>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</si>
  <si>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</si>
  <si>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</si>
  <si>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</si>
  <si>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</si>
  <si>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</si>
  <si>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</si>
  <si>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</si>
  <si>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</si>
  <si>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</si>
  <si>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</si>
  <si>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</si>
  <si>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</si>
  <si>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</si>
  <si>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</si>
  <si>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</si>
  <si>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</si>
  <si>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</si>
  <si>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</si>
  <si>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</si>
  <si>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</si>
  <si>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</si>
  <si>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</si>
  <si>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</si>
  <si>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</si>
  <si>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</si>
  <si>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</si>
  <si>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</si>
  <si>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</si>
  <si>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</si>
  <si>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</si>
  <si>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</si>
  <si>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</si>
  <si>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</si>
  <si>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</si>
  <si>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</si>
  <si>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</si>
  <si>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</si>
  <si>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</si>
  <si>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</si>
  <si>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</si>
  <si>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</si>
  <si>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</si>
  <si>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</si>
  <si>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</si>
  <si>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</si>
  <si>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</si>
  <si>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</si>
  <si>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</si>
  <si>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</si>
  <si>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</si>
  <si>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</si>
  <si>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</si>
  <si>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</si>
  <si>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</si>
  <si>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</si>
  <si>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</si>
  <si>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</si>
  <si>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</si>
  <si>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</si>
  <si>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</si>
  <si>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</si>
  <si>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</si>
  <si>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</si>
  <si>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</si>
  <si>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</si>
  <si>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</si>
  <si>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</si>
  <si>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</si>
  <si>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</si>
  <si>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</si>
  <si>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</si>
  <si>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</si>
  <si>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</si>
  <si>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</si>
  <si>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</si>
  <si>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</si>
  <si>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</si>
  <si>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</si>
  <si>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</si>
  <si>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</si>
  <si>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</si>
  <si>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</si>
  <si>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</si>
  <si>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</si>
  <si>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</si>
  <si>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</si>
  <si>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</si>
  <si>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</si>
  <si>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</si>
  <si>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</si>
  <si>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</si>
  <si>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</si>
  <si>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</si>
  <si>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</si>
  <si>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</si>
  <si>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</si>
  <si>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</si>
  <si>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</si>
  <si>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</si>
  <si>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</si>
  <si>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</si>
  <si>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</si>
  <si>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</si>
  <si>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</si>
  <si>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</si>
  <si>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</si>
  <si>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</si>
  <si>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</si>
  <si>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</si>
  <si>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</si>
  <si>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</si>
  <si>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</si>
  <si>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</si>
  <si>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</si>
  <si>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</si>
  <si>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</si>
  <si>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</si>
  <si>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</si>
  <si>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</si>
  <si>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</si>
  <si>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</si>
  <si>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</si>
  <si>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</si>
  <si>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</si>
  <si>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</si>
  <si>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</si>
  <si>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</si>
  <si>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</si>
  <si>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</si>
  <si>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</si>
  <si>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</si>
  <si>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</si>
  <si>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</si>
  <si>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</si>
  <si>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</si>
  <si>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</si>
  <si>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</si>
  <si>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</si>
  <si>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</si>
  <si>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</si>
  <si>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</si>
  <si>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</si>
  <si>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</si>
  <si>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</si>
  <si>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</si>
  <si>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</si>
  <si>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</si>
  <si>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</si>
  <si>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</si>
  <si>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</si>
  <si>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</si>
  <si>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</si>
  <si>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</si>
  <si>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</si>
  <si>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</si>
  <si>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</si>
  <si>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</si>
  <si>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</si>
  <si>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</si>
  <si>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</si>
  <si>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</si>
  <si>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</si>
  <si>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</si>
  <si>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</si>
  <si>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</si>
  <si>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</si>
  <si>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</si>
  <si>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</si>
  <si>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</si>
  <si>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</si>
  <si>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</si>
  <si>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</si>
  <si>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</si>
  <si>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</si>
  <si>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</si>
  <si>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</si>
  <si>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</si>
  <si>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</si>
  <si>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</si>
  <si>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</si>
  <si>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</si>
  <si>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</si>
  <si>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</si>
  <si>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</si>
  <si>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</si>
  <si>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</si>
  <si>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</si>
  <si>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</si>
  <si>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</si>
  <si>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</si>
  <si>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</si>
  <si>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</si>
  <si>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</si>
  <si>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</si>
  <si>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</si>
  <si>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</si>
  <si>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</si>
  <si>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</si>
  <si>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</si>
  <si>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</si>
  <si>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</si>
  <si>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</si>
  <si>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</si>
  <si>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</si>
  <si>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</si>
  <si>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</si>
  <si>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</si>
  <si>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</si>
  <si>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</si>
  <si>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</si>
  <si>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</si>
  <si>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</si>
  <si>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</si>
  <si>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</si>
  <si>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</si>
  <si>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</si>
  <si>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</si>
  <si>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</si>
  <si>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</si>
  <si>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</si>
  <si>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</si>
  <si>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</si>
  <si>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</si>
  <si>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</si>
  <si>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</si>
  <si>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</si>
  <si>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</si>
  <si>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</si>
  <si>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</si>
  <si>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</si>
  <si>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</si>
  <si>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</si>
  <si>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</si>
  <si>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</si>
  <si>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</si>
  <si>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</si>
  <si>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</si>
  <si>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</si>
  <si>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</si>
  <si>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</si>
  <si>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</si>
  <si>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</si>
  <si>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</si>
  <si>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</si>
  <si>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</si>
  <si>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</si>
  <si>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</si>
  <si>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</si>
  <si>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</si>
  <si>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</si>
  <si>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</si>
  <si>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</si>
  <si>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</si>
  <si>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</si>
  <si>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</si>
  <si>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</si>
  <si>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</si>
  <si>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</si>
  <si>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</si>
  <si>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</si>
  <si>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</si>
  <si>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</si>
  <si>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</si>
  <si>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</si>
  <si>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</si>
  <si>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</si>
  <si>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</si>
  <si>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</si>
  <si>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</si>
  <si>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</si>
  <si>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</si>
  <si>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</si>
  <si>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</si>
  <si>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</si>
  <si>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</si>
  <si>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</si>
  <si>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</si>
  <si>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</si>
  <si>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</si>
  <si>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</si>
  <si>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</si>
  <si>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</si>
  <si>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</si>
  <si>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</si>
  <si>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</si>
  <si>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</si>
  <si>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</si>
  <si>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</si>
  <si>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</si>
  <si>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</si>
  <si>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</si>
  <si>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</si>
  <si>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</si>
  <si>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</si>
  <si>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</si>
  <si>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</si>
  <si>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</si>
  <si>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</si>
  <si>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</si>
  <si>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</si>
  <si>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</si>
  <si>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</si>
  <si>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</si>
  <si>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</si>
  <si>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</si>
  <si>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</si>
  <si>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</si>
  <si>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</si>
  <si>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</si>
  <si>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</si>
  <si>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</si>
  <si>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</si>
  <si>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</si>
  <si>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</si>
  <si>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</si>
  <si>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</si>
  <si>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</si>
  <si>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</si>
  <si>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</si>
  <si>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</si>
  <si>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</si>
  <si>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</si>
  <si>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</si>
  <si>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</si>
  <si>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</si>
  <si>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</si>
  <si>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</si>
  <si>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</si>
  <si>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</si>
  <si>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</si>
  <si>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</si>
  <si>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</si>
  <si>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</si>
  <si>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</si>
  <si>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</si>
  <si>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</si>
  <si>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</si>
  <si>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</si>
  <si>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</si>
  <si>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</si>
  <si>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</si>
  <si>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</si>
  <si>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</si>
  <si>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</si>
  <si>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</si>
  <si>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</si>
  <si>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</si>
  <si>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</si>
  <si>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</si>
  <si>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</si>
  <si>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</si>
  <si>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</si>
  <si>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</si>
  <si>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</si>
  <si>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</si>
  <si>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</si>
  <si>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</si>
  <si>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</si>
  <si>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</si>
  <si>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</si>
  <si>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</si>
  <si>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</si>
  <si>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</si>
  <si>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</si>
  <si>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</si>
  <si>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</si>
  <si>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</si>
  <si>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</si>
  <si>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</si>
  <si>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</si>
  <si>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</si>
  <si>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</si>
  <si>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</si>
  <si>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</si>
  <si>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</si>
  <si>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</si>
  <si>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</si>
  <si>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</si>
  <si>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</si>
  <si>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</si>
  <si>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</si>
  <si>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</si>
  <si>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</si>
  <si>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</si>
  <si>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</si>
  <si>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</si>
  <si>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</si>
  <si>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</si>
  <si>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</si>
  <si>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</si>
  <si>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</si>
  <si>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</si>
  <si>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</si>
  <si>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</si>
  <si>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</si>
  <si>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</si>
  <si>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</si>
  <si>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</si>
  <si>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</si>
  <si>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</si>
  <si>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</si>
  <si>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</si>
  <si>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</si>
  <si>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</si>
  <si>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</si>
  <si>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</si>
  <si>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</si>
  <si>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</si>
  <si>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</si>
  <si>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</si>
  <si>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</si>
  <si>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</si>
  <si>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</si>
  <si>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</si>
  <si>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</si>
  <si>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</si>
  <si>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</si>
  <si>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</si>
  <si>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</si>
  <si>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</si>
  <si>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</si>
  <si>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</si>
  <si>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</si>
  <si>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</si>
  <si>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</si>
  <si>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</si>
  <si>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</si>
  <si>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</si>
  <si>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</si>
  <si>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</si>
  <si>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</si>
  <si>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</si>
  <si>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</si>
  <si>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</si>
  <si>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</si>
  <si>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</si>
  <si>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</si>
  <si>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</si>
  <si>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</si>
  <si>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</si>
  <si>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</si>
  <si>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</si>
  <si>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</si>
  <si>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</si>
  <si>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</si>
  <si>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</si>
  <si>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</si>
  <si>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</si>
  <si>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</si>
  <si>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</si>
  <si>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</si>
  <si>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</si>
  <si>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</si>
  <si>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</si>
  <si>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</si>
  <si>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</si>
  <si>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</si>
  <si>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</si>
  <si>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</si>
  <si>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</si>
  <si>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</si>
  <si>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</si>
  <si>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</si>
  <si>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</si>
  <si>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</si>
  <si>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</si>
  <si>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</si>
  <si>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</si>
  <si>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</si>
  <si>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</si>
  <si>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</si>
  <si>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</si>
  <si>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</si>
  <si>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</si>
  <si>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</si>
  <si>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</si>
  <si>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</si>
  <si>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</si>
  <si>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</si>
  <si>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</si>
  <si>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</si>
  <si>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</si>
  <si>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</si>
  <si>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</si>
  <si>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</si>
  <si>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</si>
  <si>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</si>
  <si>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</si>
  <si>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</si>
  <si>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</si>
  <si>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</si>
  <si>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</si>
  <si>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</si>
  <si>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</si>
  <si>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</si>
  <si>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</si>
  <si>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</si>
  <si>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</si>
  <si>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</si>
  <si>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</si>
  <si>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</si>
  <si>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</si>
  <si>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</si>
  <si>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</si>
  <si>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</si>
  <si>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</si>
  <si>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</si>
  <si>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</si>
  <si>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</si>
  <si>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</si>
  <si>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</si>
  <si>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</si>
  <si>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</si>
  <si>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</si>
  <si>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</si>
  <si>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</si>
  <si>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</si>
  <si>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</si>
  <si>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</si>
  <si>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</si>
  <si>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</si>
  <si>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</si>
  <si>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</si>
  <si>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</si>
  <si>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</si>
  <si>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</si>
  <si>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</si>
  <si>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</si>
  <si>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</si>
  <si>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</si>
  <si>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</si>
  <si>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</si>
  <si>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</si>
  <si>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</si>
  <si>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</si>
  <si>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</si>
  <si>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</si>
  <si>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</si>
  <si>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</si>
  <si>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</si>
  <si>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</si>
  <si>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</si>
  <si>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</si>
  <si>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</si>
  <si>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</si>
  <si>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</si>
  <si>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</si>
  <si>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</si>
  <si>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</si>
  <si>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</si>
  <si>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</si>
  <si>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</si>
  <si>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</si>
  <si>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</si>
  <si>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</si>
  <si>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</si>
  <si>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</si>
  <si>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</si>
  <si>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</si>
  <si>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</si>
  <si>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</si>
  <si>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</si>
  <si>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</si>
  <si>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</si>
  <si>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</si>
  <si>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</si>
  <si>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</si>
  <si>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</si>
  <si>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</si>
  <si>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</si>
  <si>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</si>
  <si>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</si>
  <si>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</si>
  <si>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</si>
  <si>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</si>
  <si>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</si>
  <si>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</si>
  <si>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</si>
  <si>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</si>
  <si>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</si>
  <si>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</si>
  <si>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</si>
  <si>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</si>
  <si>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</si>
  <si>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</si>
  <si>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</si>
  <si>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</si>
  <si>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</si>
  <si>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</si>
  <si>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</si>
  <si>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</si>
  <si>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</si>
  <si>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</si>
  <si>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</si>
  <si>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</si>
  <si>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</si>
  <si>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</si>
  <si>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</si>
  <si>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</si>
  <si>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</si>
  <si>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</si>
  <si>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</si>
  <si>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</si>
  <si>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</si>
  <si>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</si>
  <si>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</si>
  <si>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</si>
  <si>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</si>
  <si>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</si>
  <si>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</si>
  <si>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</si>
  <si>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</si>
  <si>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</si>
  <si>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</si>
  <si>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</si>
  <si>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</si>
  <si>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</si>
  <si>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</si>
  <si>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</si>
  <si>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</si>
  <si>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</si>
  <si>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</si>
  <si>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</si>
  <si>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</si>
  <si>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</si>
  <si>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</si>
  <si>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</si>
  <si>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</si>
  <si>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</si>
  <si>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</si>
  <si>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</si>
  <si>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</si>
  <si>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</si>
  <si>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</si>
  <si>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</si>
  <si>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</si>
  <si>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</si>
  <si>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</si>
  <si>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</si>
  <si>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</si>
  <si>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</si>
  <si>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</si>
  <si>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</si>
  <si>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</si>
  <si>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</si>
  <si>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</si>
  <si>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</si>
  <si>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</si>
  <si>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</si>
  <si>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</si>
  <si>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</si>
  <si>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</si>
  <si>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</si>
  <si>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</si>
  <si>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</si>
  <si>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</si>
  <si>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</si>
  <si>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</si>
  <si>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</si>
  <si>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</si>
  <si>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</si>
  <si>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</si>
  <si>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</si>
  <si>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</si>
  <si>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</si>
  <si>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</si>
  <si>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</si>
  <si>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</si>
  <si>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</si>
  <si>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</si>
  <si>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</si>
  <si>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</si>
  <si>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</si>
  <si>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</si>
  <si>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</si>
  <si>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</si>
  <si>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</si>
  <si>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</si>
  <si>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</si>
  <si>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</si>
  <si>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</si>
  <si>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</si>
  <si>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</si>
  <si>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</si>
  <si>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</si>
  <si>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</si>
  <si>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</si>
  <si>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</si>
  <si>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</si>
  <si>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</si>
  <si>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</si>
  <si>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</si>
  <si>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</si>
  <si>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</si>
  <si>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</si>
  <si>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</si>
  <si>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</si>
  <si>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</si>
  <si>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</si>
  <si>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</si>
  <si>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</si>
  <si>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</si>
  <si>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</si>
  <si>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</si>
  <si>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</si>
  <si>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</si>
  <si>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</si>
  <si>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</si>
  <si>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</si>
  <si>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</si>
  <si>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</si>
  <si>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</si>
  <si>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</si>
  <si>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</si>
  <si>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</si>
  <si>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</si>
  <si>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</si>
  <si>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</si>
  <si>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</si>
  <si>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</si>
  <si>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</si>
  <si>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</si>
  <si>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</si>
  <si>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</si>
  <si>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</si>
  <si>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</si>
  <si>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</si>
  <si>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</si>
  <si>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</si>
  <si>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</si>
  <si>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</si>
  <si>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</si>
  <si>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</si>
  <si>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</si>
  <si>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</si>
  <si>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</si>
  <si>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</si>
  <si>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</si>
  <si>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</si>
  <si>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</si>
  <si>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</si>
  <si>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</si>
  <si>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</si>
  <si>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</si>
  <si>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</si>
  <si>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</si>
  <si>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</si>
  <si>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</si>
  <si>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</si>
  <si>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</si>
  <si>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</si>
  <si>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</si>
  <si>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</si>
  <si>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</si>
  <si>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</si>
  <si>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</si>
  <si>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</si>
  <si>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</si>
  <si>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</si>
  <si>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</si>
  <si>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</si>
  <si>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</si>
  <si>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</si>
  <si>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</si>
  <si>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</si>
  <si>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</si>
  <si>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</si>
  <si>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</si>
  <si>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</si>
  <si>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</si>
  <si>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</si>
  <si>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</si>
  <si>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</si>
  <si>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</si>
  <si>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</si>
  <si>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</si>
  <si>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</si>
  <si>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</si>
  <si>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</si>
  <si>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</si>
  <si>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</si>
  <si>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</si>
  <si>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</si>
  <si>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</si>
  <si>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</si>
  <si>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</si>
  <si>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</si>
  <si>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</si>
  <si>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</si>
  <si>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</si>
  <si>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</si>
  <si>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</si>
  <si>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</si>
  <si>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</si>
  <si>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</si>
  <si>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</si>
  <si>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</si>
  <si>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</si>
  <si>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</si>
  <si>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</si>
  <si>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</si>
  <si>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</si>
  <si>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</si>
  <si>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</si>
  <si>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</si>
  <si>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</si>
  <si>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</si>
  <si>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</si>
  <si>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</si>
  <si>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</si>
  <si>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</si>
  <si>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</si>
  <si>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</si>
  <si>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</si>
  <si>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</si>
  <si>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</si>
  <si>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</si>
  <si>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</si>
  <si>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</si>
  <si>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</si>
  <si>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</si>
  <si>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</si>
  <si>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</si>
  <si>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</si>
  <si>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</si>
  <si>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</si>
  <si>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</si>
  <si>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</si>
  <si>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</si>
  <si>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</si>
  <si>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</si>
  <si>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</si>
  <si>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</si>
  <si>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</si>
  <si>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</si>
  <si>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</si>
  <si>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</si>
  <si>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</si>
  <si>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</si>
  <si>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</si>
  <si>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</si>
  <si>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</si>
  <si>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</si>
  <si>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</si>
  <si>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</si>
  <si>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</si>
  <si>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</si>
  <si>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</si>
  <si>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</si>
  <si>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</si>
  <si>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</si>
  <si>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</si>
  <si>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</si>
  <si>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</si>
  <si>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</si>
  <si>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</si>
  <si>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</si>
  <si>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</si>
  <si>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</si>
  <si>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</si>
  <si>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</si>
  <si>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</si>
  <si>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</si>
  <si>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</si>
  <si>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</si>
  <si>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</si>
  <si>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</si>
  <si>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</si>
  <si>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</si>
  <si>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</si>
  <si>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</si>
  <si>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</si>
  <si>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</si>
  <si>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</si>
  <si>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</si>
  <si>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</si>
  <si>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</si>
  <si>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</si>
  <si>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</si>
  <si>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</si>
  <si>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</si>
  <si>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</si>
  <si>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</si>
  <si>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</si>
  <si>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</si>
  <si>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</si>
  <si>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</si>
  <si>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</si>
  <si>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</si>
  <si>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</si>
  <si>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</si>
  <si>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СУ Г. С. Раковски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</si>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</sst>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58" applyFont="1" applyFill="1" applyBorder="1" applyAlignment="1" applyProtection="1">
      <alignment horizontal="center" vertical="center"/>
      <protection/>
    </xf>
    <xf numFmtId="0" fontId="319" fillId="52" borderId="15" xfId="58" applyFont="1" applyFill="1" applyBorder="1" applyAlignment="1" applyProtection="1">
      <alignment horizontal="center" vertical="center"/>
      <protection/>
    </xf>
    <xf numFmtId="0" fontId="319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СУ Г. С. Раковски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54440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54440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54440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72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72</v>
      </c>
      <c r="O52" s="1086"/>
      <c r="P52" s="1108">
        <f>+ROUND(+SUM(OTCHET!E217:E219),0)</f>
        <v>0</v>
      </c>
      <c r="Q52" s="1109">
        <f>+ROUND(+SUM(OTCHET!L217:L219),0)</f>
        <v>72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5986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5986</v>
      </c>
      <c r="O53" s="1086"/>
      <c r="P53" s="1108">
        <f>+ROUND(OTCHET!E223,0)</f>
        <v>0</v>
      </c>
      <c r="Q53" s="1109">
        <f>+ROUND(OTCHET!L223,0)</f>
        <v>5986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152598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152598</v>
      </c>
      <c r="O54" s="1086"/>
      <c r="P54" s="1108">
        <f>+ROUND(OTCHET!E187+OTCHET!E190,0)</f>
        <v>0</v>
      </c>
      <c r="Q54" s="1109">
        <f>+ROUND(OTCHET!L187+OTCHET!L190,0)</f>
        <v>152598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32072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32072</v>
      </c>
      <c r="O55" s="1086"/>
      <c r="P55" s="1108">
        <f>+ROUND(OTCHET!E196+OTCHET!E204,0)</f>
        <v>0</v>
      </c>
      <c r="Q55" s="1109">
        <f>+ROUND(OTCHET!L196+OTCHET!L204,0)</f>
        <v>32072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245168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245168</v>
      </c>
      <c r="O56" s="1086"/>
      <c r="P56" s="1196">
        <f>+ROUND(+SUM(P51:P55),0)</f>
        <v>0</v>
      </c>
      <c r="Q56" s="1197">
        <f>+ROUND(+SUM(Q51:Q55),0)</f>
        <v>245168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245168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245168</v>
      </c>
      <c r="O77" s="1086"/>
      <c r="P77" s="1220">
        <f>+ROUND(P56+P63+P67+P71+P75,0)</f>
        <v>0</v>
      </c>
      <c r="Q77" s="1221">
        <f>+ROUND(Q56+Q63+Q67+Q71+Q75,0)</f>
        <v>245168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315019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315019</v>
      </c>
      <c r="O79" s="1086"/>
      <c r="P79" s="1096">
        <f>+ROUND(OTCHET!E419,0)</f>
        <v>0</v>
      </c>
      <c r="Q79" s="1097">
        <f>+ROUND(OTCHET!L419,0)</f>
        <v>315019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315019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315019</v>
      </c>
      <c r="O81" s="1086"/>
      <c r="P81" s="1230">
        <f>+ROUND(P79+P80,0)</f>
        <v>0</v>
      </c>
      <c r="Q81" s="1231">
        <f>+ROUND(Q79+Q80,0)</f>
        <v>315019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69851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69851</v>
      </c>
      <c r="O83" s="1246"/>
      <c r="P83" s="1243">
        <f>+ROUND(P48,0)-ROUND(P77,0)+ROUND(P81,0)</f>
        <v>0</v>
      </c>
      <c r="Q83" s="1244">
        <f>+ROUND(Q48,0)-ROUND(Q77,0)+ROUND(Q81,0)</f>
        <v>69851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-69851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-69851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-69851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422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422</v>
      </c>
      <c r="O123" s="1086"/>
      <c r="P123" s="1108">
        <f>+ROUND(OTCHET!E524,0)</f>
        <v>0</v>
      </c>
      <c r="Q123" s="1109">
        <f>+ROUND(OTCHET!L524,0)</f>
        <v>422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422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422</v>
      </c>
      <c r="O127" s="1086"/>
      <c r="P127" s="1230">
        <f>+ROUND(+SUM(P122:P126),0)</f>
        <v>0</v>
      </c>
      <c r="Q127" s="1231">
        <f>+ROUND(+SUM(Q122:Q126),0)</f>
        <v>422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70273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70273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70273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70273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70273</v>
      </c>
      <c r="O132" s="1086"/>
      <c r="P132" s="1283">
        <f>+ROUND(+P131-P129-P130,0)</f>
        <v>0</v>
      </c>
      <c r="Q132" s="1284">
        <f>+ROUND(+Q131-Q129-Q130,0)</f>
        <v>70273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245168</v>
      </c>
      <c r="G38" s="837">
        <f>G39+G43+G44+G46+SUM(G48:G52)+G55</f>
        <v>245168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184670</v>
      </c>
      <c r="G39" s="800">
        <f>SUM(G40:G42)</f>
        <v>184670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140189</v>
      </c>
      <c r="G40" s="863">
        <f>OTCHET!I187</f>
        <v>140189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12409</v>
      </c>
      <c r="G41" s="1624">
        <f>OTCHET!I190</f>
        <v>12409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32072</v>
      </c>
      <c r="G42" s="1624">
        <f>+OTCHET!I196+OTCHET!I204</f>
        <v>32072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60498</v>
      </c>
      <c r="G43" s="805">
        <f>+OTCHET!I205+OTCHET!I223+OTCHET!I271</f>
        <v>60498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315019</v>
      </c>
      <c r="G56" s="882">
        <f>+G57+G58+G62</f>
        <v>315019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315019</v>
      </c>
      <c r="G58" s="891">
        <f>+OTCHET!I383+OTCHET!I391+OTCHET!I396+OTCHET!I399+OTCHET!I402+OTCHET!I405+OTCHET!I406+OTCHET!I409+OTCHET!I422+OTCHET!I423+OTCHET!I424+OTCHET!I425+OTCHET!I426</f>
        <v>315019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69851</v>
      </c>
      <c r="G64" s="917">
        <f>+G22-G38+G56-G63</f>
        <v>69851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-69851</v>
      </c>
      <c r="G66" s="927">
        <f>SUM(+G68+G76+G77+G84+G85+G86+G89+G90+G91+G92+G93+G94+G95)</f>
        <v>-69851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422</v>
      </c>
      <c r="G86" s="895">
        <f>+G87+G88</f>
        <v>422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422</v>
      </c>
      <c r="G88" s="953">
        <f>+OTCHET!I521+OTCHET!I524+OTCHET!I544</f>
        <v>422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-70273</v>
      </c>
      <c r="G91" s="805">
        <f>+OTCHET!I573+OTCHET!I574+OTCHET!I575+OTCHET!I576+OTCHET!I577+OTCHET!I578+OTCHET!I579</f>
        <v>-70273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45107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948</v>
      </c>
      <c r="F12" s="1571" t="s">
        <v>1381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СУ Г. С. Раковски</v>
      </c>
      <c r="C176" s="1779"/>
      <c r="D176" s="1780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140189</v>
      </c>
      <c r="J187" s="275">
        <f t="shared" si="41"/>
        <v>0</v>
      </c>
      <c r="K187" s="276">
        <f t="shared" si="41"/>
        <v>0</v>
      </c>
      <c r="L187" s="273">
        <f t="shared" si="41"/>
        <v>140189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140189</v>
      </c>
      <c r="J188" s="283">
        <f t="shared" si="43"/>
        <v>0</v>
      </c>
      <c r="K188" s="284">
        <f t="shared" si="43"/>
        <v>0</v>
      </c>
      <c r="L188" s="281">
        <f t="shared" si="43"/>
        <v>140189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12409</v>
      </c>
      <c r="J190" s="275">
        <f t="shared" si="44"/>
        <v>0</v>
      </c>
      <c r="K190" s="276">
        <f t="shared" si="44"/>
        <v>0</v>
      </c>
      <c r="L190" s="273">
        <f t="shared" si="44"/>
        <v>12409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3967</v>
      </c>
      <c r="J192" s="297">
        <f t="shared" si="45"/>
        <v>0</v>
      </c>
      <c r="K192" s="298">
        <f t="shared" si="45"/>
        <v>0</v>
      </c>
      <c r="L192" s="295">
        <f t="shared" si="45"/>
        <v>3967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7329</v>
      </c>
      <c r="J193" s="297">
        <f t="shared" si="45"/>
        <v>0</v>
      </c>
      <c r="K193" s="298">
        <f t="shared" si="45"/>
        <v>0</v>
      </c>
      <c r="L193" s="295">
        <f t="shared" si="45"/>
        <v>7329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1113</v>
      </c>
      <c r="J195" s="289">
        <f t="shared" si="45"/>
        <v>0</v>
      </c>
      <c r="K195" s="290">
        <f t="shared" si="45"/>
        <v>0</v>
      </c>
      <c r="L195" s="287">
        <f t="shared" si="45"/>
        <v>1113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32072</v>
      </c>
      <c r="J196" s="275">
        <f t="shared" si="46"/>
        <v>0</v>
      </c>
      <c r="K196" s="276">
        <f t="shared" si="46"/>
        <v>0</v>
      </c>
      <c r="L196" s="273">
        <f t="shared" si="46"/>
        <v>32072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16233</v>
      </c>
      <c r="J197" s="283">
        <f t="shared" si="47"/>
        <v>0</v>
      </c>
      <c r="K197" s="284">
        <f t="shared" si="47"/>
        <v>0</v>
      </c>
      <c r="L197" s="281">
        <f t="shared" si="47"/>
        <v>16233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5044</v>
      </c>
      <c r="J198" s="297">
        <f t="shared" si="47"/>
        <v>0</v>
      </c>
      <c r="K198" s="298">
        <f t="shared" si="47"/>
        <v>0</v>
      </c>
      <c r="L198" s="295">
        <f t="shared" si="47"/>
        <v>5044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6878</v>
      </c>
      <c r="J200" s="297">
        <f t="shared" si="47"/>
        <v>0</v>
      </c>
      <c r="K200" s="298">
        <f t="shared" si="47"/>
        <v>0</v>
      </c>
      <c r="L200" s="295">
        <f t="shared" si="47"/>
        <v>6878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3917</v>
      </c>
      <c r="J201" s="297">
        <f t="shared" si="47"/>
        <v>0</v>
      </c>
      <c r="K201" s="298">
        <f t="shared" si="47"/>
        <v>0</v>
      </c>
      <c r="L201" s="295">
        <f t="shared" si="47"/>
        <v>3917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54512</v>
      </c>
      <c r="J205" s="275">
        <f t="shared" si="48"/>
        <v>0</v>
      </c>
      <c r="K205" s="276">
        <f t="shared" si="48"/>
        <v>0</v>
      </c>
      <c r="L205" s="310">
        <f t="shared" si="48"/>
        <v>54512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3724</v>
      </c>
      <c r="J206" s="283">
        <f t="shared" si="49"/>
        <v>0</v>
      </c>
      <c r="K206" s="284">
        <f t="shared" si="49"/>
        <v>0</v>
      </c>
      <c r="L206" s="281">
        <f t="shared" si="49"/>
        <v>3724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1146</v>
      </c>
      <c r="J208" s="297">
        <f t="shared" si="49"/>
        <v>0</v>
      </c>
      <c r="K208" s="298">
        <f t="shared" si="49"/>
        <v>0</v>
      </c>
      <c r="L208" s="295">
        <f t="shared" si="49"/>
        <v>1146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1264</v>
      </c>
      <c r="J209" s="297">
        <f t="shared" si="49"/>
        <v>0</v>
      </c>
      <c r="K209" s="298">
        <f t="shared" si="49"/>
        <v>0</v>
      </c>
      <c r="L209" s="295">
        <f t="shared" si="49"/>
        <v>1264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13395</v>
      </c>
      <c r="J210" s="297">
        <f t="shared" si="49"/>
        <v>0</v>
      </c>
      <c r="K210" s="298">
        <f t="shared" si="49"/>
        <v>0</v>
      </c>
      <c r="L210" s="295">
        <f t="shared" si="49"/>
        <v>13395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11180</v>
      </c>
      <c r="J211" s="316">
        <f t="shared" si="49"/>
        <v>0</v>
      </c>
      <c r="K211" s="317">
        <f t="shared" si="49"/>
        <v>0</v>
      </c>
      <c r="L211" s="314">
        <f t="shared" si="49"/>
        <v>11180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23333</v>
      </c>
      <c r="J212" s="322">
        <f t="shared" si="49"/>
        <v>0</v>
      </c>
      <c r="K212" s="323">
        <f t="shared" si="49"/>
        <v>0</v>
      </c>
      <c r="L212" s="320">
        <f t="shared" si="49"/>
        <v>23333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398</v>
      </c>
      <c r="J214" s="322">
        <f t="shared" si="49"/>
        <v>0</v>
      </c>
      <c r="K214" s="323">
        <f t="shared" si="49"/>
        <v>0</v>
      </c>
      <c r="L214" s="320">
        <f t="shared" si="49"/>
        <v>398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72</v>
      </c>
      <c r="J217" s="322">
        <f t="shared" si="50"/>
        <v>0</v>
      </c>
      <c r="K217" s="323">
        <f t="shared" si="50"/>
        <v>0</v>
      </c>
      <c r="L217" s="320">
        <f t="shared" si="50"/>
        <v>72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5986</v>
      </c>
      <c r="J223" s="275">
        <f t="shared" si="51"/>
        <v>0</v>
      </c>
      <c r="K223" s="276">
        <f t="shared" si="51"/>
        <v>0</v>
      </c>
      <c r="L223" s="310">
        <f t="shared" si="51"/>
        <v>5986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5986</v>
      </c>
      <c r="J225" s="297">
        <f t="shared" si="52"/>
        <v>0</v>
      </c>
      <c r="K225" s="298">
        <f t="shared" si="52"/>
        <v>0</v>
      </c>
      <c r="L225" s="295">
        <f t="shared" si="52"/>
        <v>5986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245168</v>
      </c>
      <c r="J301" s="397">
        <f t="shared" si="77"/>
        <v>0</v>
      </c>
      <c r="K301" s="398">
        <f t="shared" si="77"/>
        <v>0</v>
      </c>
      <c r="L301" s="395">
        <f t="shared" si="77"/>
        <v>245168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СУ Г. С. Раковски</v>
      </c>
      <c r="C350" s="1779"/>
      <c r="D350" s="1780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315019</v>
      </c>
      <c r="J391" s="440">
        <f t="shared" si="87"/>
        <v>0</v>
      </c>
      <c r="K391" s="441">
        <f>SUM(K392:K395)</f>
        <v>0</v>
      </c>
      <c r="L391" s="1367">
        <f t="shared" si="87"/>
        <v>315019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73"/>
      <c r="G395" s="174"/>
      <c r="H395" s="175">
        <v>0</v>
      </c>
      <c r="I395" s="173">
        <v>315019</v>
      </c>
      <c r="J395" s="174"/>
      <c r="K395" s="175">
        <v>0</v>
      </c>
      <c r="L395" s="1377">
        <f>I395+J395+K395</f>
        <v>315019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315019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315019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СУ Г. С. Раковски</v>
      </c>
      <c r="C435" s="1779"/>
      <c r="D435" s="1780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69851</v>
      </c>
      <c r="J445" s="539">
        <f t="shared" si="99"/>
        <v>0</v>
      </c>
      <c r="K445" s="540">
        <f t="shared" si="99"/>
        <v>0</v>
      </c>
      <c r="L445" s="541">
        <f t="shared" si="99"/>
        <v>69851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-69851</v>
      </c>
      <c r="J446" s="546">
        <f t="shared" si="100"/>
        <v>0</v>
      </c>
      <c r="K446" s="547">
        <f t="shared" si="100"/>
        <v>0</v>
      </c>
      <c r="L446" s="548">
        <f>+L597</f>
        <v>-69851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СУ Г. С. Раковски</v>
      </c>
      <c r="C451" s="1779"/>
      <c r="D451" s="1780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422</v>
      </c>
      <c r="J524" s="569">
        <f t="shared" si="120"/>
        <v>0</v>
      </c>
      <c r="K524" s="570">
        <f t="shared" si="120"/>
        <v>0</v>
      </c>
      <c r="L524" s="567">
        <f t="shared" si="120"/>
        <v>422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422</v>
      </c>
      <c r="J527" s="159"/>
      <c r="K527" s="574">
        <v>0</v>
      </c>
      <c r="L527" s="1376">
        <f t="shared" si="116"/>
        <v>422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-70273</v>
      </c>
      <c r="J566" s="569">
        <f t="shared" si="128"/>
        <v>0</v>
      </c>
      <c r="K566" s="570">
        <f t="shared" si="128"/>
        <v>0</v>
      </c>
      <c r="L566" s="567">
        <f t="shared" si="128"/>
        <v>-70273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-70273</v>
      </c>
      <c r="J573" s="153"/>
      <c r="K573" s="1612">
        <v>0</v>
      </c>
      <c r="L573" s="1382">
        <f t="shared" si="129"/>
        <v>-70273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-69851</v>
      </c>
      <c r="J597" s="653">
        <f t="shared" si="133"/>
        <v>0</v>
      </c>
      <c r="K597" s="655">
        <f t="shared" si="133"/>
        <v>0</v>
      </c>
      <c r="L597" s="651">
        <f t="shared" si="133"/>
        <v>-69851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СУ Г. С. Раковски</v>
      </c>
      <c r="C623" s="1779"/>
      <c r="D623" s="1780"/>
      <c r="E623" s="115">
        <f>$E$9</f>
        <v>44927</v>
      </c>
      <c r="F623" s="226">
        <f>$F$9</f>
        <v>45107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2009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129024</v>
      </c>
      <c r="J637" s="275">
        <f t="shared" si="134"/>
        <v>0</v>
      </c>
      <c r="K637" s="276">
        <f t="shared" si="134"/>
        <v>0</v>
      </c>
      <c r="L637" s="273">
        <f t="shared" si="134"/>
        <v>129024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>
        <v>129024</v>
      </c>
      <c r="J638" s="153"/>
      <c r="K638" s="1407"/>
      <c r="L638" s="281">
        <f>I638+J638+K638</f>
        <v>129024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11754</v>
      </c>
      <c r="J640" s="275">
        <f t="shared" si="136"/>
        <v>0</v>
      </c>
      <c r="K640" s="276">
        <f t="shared" si="136"/>
        <v>0</v>
      </c>
      <c r="L640" s="273">
        <f t="shared" si="136"/>
        <v>11754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>
        <v>3967</v>
      </c>
      <c r="J642" s="159"/>
      <c r="K642" s="1409"/>
      <c r="L642" s="295">
        <f>I642+J642+K642</f>
        <v>3967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>
        <v>6674</v>
      </c>
      <c r="J643" s="159"/>
      <c r="K643" s="1409"/>
      <c r="L643" s="295">
        <f>I643+J643+K643</f>
        <v>6674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>
        <v>1113</v>
      </c>
      <c r="J645" s="174"/>
      <c r="K645" s="1410"/>
      <c r="L645" s="287">
        <f>I645+J645+K645</f>
        <v>1113</v>
      </c>
      <c r="M645" s="12">
        <f t="shared" si="135"/>
        <v>1</v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29490</v>
      </c>
      <c r="J646" s="275">
        <f t="shared" si="137"/>
        <v>0</v>
      </c>
      <c r="K646" s="276">
        <f t="shared" si="137"/>
        <v>0</v>
      </c>
      <c r="L646" s="273">
        <f t="shared" si="137"/>
        <v>29490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>
        <v>14969</v>
      </c>
      <c r="J647" s="153"/>
      <c r="K647" s="1407"/>
      <c r="L647" s="281">
        <f aca="true" t="shared" si="139" ref="L647:L654">I647+J647+K647</f>
        <v>14969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9"/>
      <c r="I648" s="158">
        <v>4568</v>
      </c>
      <c r="J648" s="159"/>
      <c r="K648" s="1409"/>
      <c r="L648" s="295">
        <f t="shared" si="139"/>
        <v>4568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>
        <v>6346</v>
      </c>
      <c r="J650" s="159"/>
      <c r="K650" s="1409"/>
      <c r="L650" s="295">
        <f t="shared" si="139"/>
        <v>6346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>
        <v>3607</v>
      </c>
      <c r="J651" s="159"/>
      <c r="K651" s="1409"/>
      <c r="L651" s="295">
        <f t="shared" si="139"/>
        <v>3607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53885</v>
      </c>
      <c r="J655" s="275">
        <f t="shared" si="140"/>
        <v>0</v>
      </c>
      <c r="K655" s="276">
        <f t="shared" si="140"/>
        <v>0</v>
      </c>
      <c r="L655" s="310">
        <f t="shared" si="140"/>
        <v>53885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>
        <v>3097</v>
      </c>
      <c r="J656" s="153"/>
      <c r="K656" s="1407"/>
      <c r="L656" s="281">
        <f aca="true" t="shared" si="142" ref="L656:L672">I656+J656+K656</f>
        <v>3097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>
        <v>1146</v>
      </c>
      <c r="J658" s="159"/>
      <c r="K658" s="1409"/>
      <c r="L658" s="295">
        <f t="shared" si="142"/>
        <v>1146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1264</v>
      </c>
      <c r="J659" s="159"/>
      <c r="K659" s="1409"/>
      <c r="L659" s="295">
        <f t="shared" si="142"/>
        <v>1264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13395</v>
      </c>
      <c r="J660" s="159"/>
      <c r="K660" s="1409"/>
      <c r="L660" s="295">
        <f t="shared" si="142"/>
        <v>13395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11180</v>
      </c>
      <c r="J661" s="165"/>
      <c r="K661" s="1408"/>
      <c r="L661" s="314">
        <f t="shared" si="142"/>
        <v>11180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23333</v>
      </c>
      <c r="J662" s="451"/>
      <c r="K662" s="1417"/>
      <c r="L662" s="320">
        <f t="shared" si="142"/>
        <v>23333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>
        <v>398</v>
      </c>
      <c r="J664" s="451"/>
      <c r="K664" s="1417"/>
      <c r="L664" s="320">
        <f t="shared" si="142"/>
        <v>398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72</v>
      </c>
      <c r="J667" s="451"/>
      <c r="K667" s="1417"/>
      <c r="L667" s="320">
        <f t="shared" si="142"/>
        <v>72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5986</v>
      </c>
      <c r="J673" s="275">
        <f t="shared" si="144"/>
        <v>0</v>
      </c>
      <c r="K673" s="276">
        <f t="shared" si="144"/>
        <v>0</v>
      </c>
      <c r="L673" s="310">
        <f t="shared" si="144"/>
        <v>5986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>
        <v>5986</v>
      </c>
      <c r="J675" s="159"/>
      <c r="K675" s="1409"/>
      <c r="L675" s="295">
        <f>I675+J675+K675</f>
        <v>5986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230139</v>
      </c>
      <c r="J752" s="397">
        <f t="shared" si="169"/>
        <v>0</v>
      </c>
      <c r="K752" s="398">
        <f t="shared" si="169"/>
        <v>0</v>
      </c>
      <c r="L752" s="395">
        <f t="shared" si="169"/>
        <v>230139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СУ Г. С. Раковски</v>
      </c>
      <c r="C761" s="1779"/>
      <c r="D761" s="1780"/>
      <c r="E761" s="115">
        <f>$E$9</f>
        <v>44927</v>
      </c>
      <c r="F761" s="226">
        <f>$F$9</f>
        <v>45107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2009</v>
      </c>
      <c r="C772" s="1447">
        <f>VLOOKUP(D773,EBK_DEIN2,2,FALSE)</f>
        <v>3338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1951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730</v>
      </c>
      <c r="D775" s="177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11165</v>
      </c>
      <c r="J775" s="275">
        <f t="shared" si="170"/>
        <v>0</v>
      </c>
      <c r="K775" s="276">
        <f t="shared" si="170"/>
        <v>0</v>
      </c>
      <c r="L775" s="273">
        <f t="shared" si="170"/>
        <v>11165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>
        <v>11165</v>
      </c>
      <c r="J776" s="153"/>
      <c r="K776" s="1407"/>
      <c r="L776" s="281">
        <f>I776+J776+K776</f>
        <v>11165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733</v>
      </c>
      <c r="D778" s="177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655</v>
      </c>
      <c r="J778" s="275">
        <f t="shared" si="172"/>
        <v>0</v>
      </c>
      <c r="K778" s="276">
        <f t="shared" si="172"/>
        <v>0</v>
      </c>
      <c r="L778" s="273">
        <f t="shared" si="172"/>
        <v>655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>
        <v>655</v>
      </c>
      <c r="J781" s="159"/>
      <c r="K781" s="1409"/>
      <c r="L781" s="295">
        <f>I781+J781+K781</f>
        <v>655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189</v>
      </c>
      <c r="D784" s="177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2582</v>
      </c>
      <c r="J784" s="275">
        <f t="shared" si="173"/>
        <v>0</v>
      </c>
      <c r="K784" s="276">
        <f t="shared" si="173"/>
        <v>0</v>
      </c>
      <c r="L784" s="273">
        <f t="shared" si="173"/>
        <v>2582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/>
      <c r="G785" s="153"/>
      <c r="H785" s="1407"/>
      <c r="I785" s="152">
        <v>1264</v>
      </c>
      <c r="J785" s="153"/>
      <c r="K785" s="1407"/>
      <c r="L785" s="281">
        <f aca="true" t="shared" si="175" ref="L785:L792">I785+J785+K785</f>
        <v>1264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895</v>
      </c>
      <c r="E786" s="295">
        <f t="shared" si="174"/>
        <v>0</v>
      </c>
      <c r="F786" s="158"/>
      <c r="G786" s="159"/>
      <c r="H786" s="1409"/>
      <c r="I786" s="158">
        <v>476</v>
      </c>
      <c r="J786" s="159"/>
      <c r="K786" s="1409"/>
      <c r="L786" s="295">
        <f t="shared" si="175"/>
        <v>476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/>
      <c r="G788" s="159"/>
      <c r="H788" s="1409"/>
      <c r="I788" s="158">
        <v>532</v>
      </c>
      <c r="J788" s="159"/>
      <c r="K788" s="1409"/>
      <c r="L788" s="295">
        <f t="shared" si="175"/>
        <v>532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/>
      <c r="G789" s="159"/>
      <c r="H789" s="1409"/>
      <c r="I789" s="158">
        <v>310</v>
      </c>
      <c r="J789" s="159"/>
      <c r="K789" s="1409"/>
      <c r="L789" s="295">
        <f t="shared" si="175"/>
        <v>310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195</v>
      </c>
      <c r="D793" s="177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627</v>
      </c>
      <c r="J793" s="275">
        <f t="shared" si="176"/>
        <v>0</v>
      </c>
      <c r="K793" s="276">
        <f t="shared" si="176"/>
        <v>0</v>
      </c>
      <c r="L793" s="310">
        <f t="shared" si="176"/>
        <v>627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>
        <v>627</v>
      </c>
      <c r="J794" s="153"/>
      <c r="K794" s="1407"/>
      <c r="L794" s="281">
        <f aca="true" t="shared" si="178" ref="L794:L810">I794+J794+K794</f>
        <v>627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0</v>
      </c>
      <c r="F798" s="158"/>
      <c r="G798" s="159"/>
      <c r="H798" s="1409"/>
      <c r="I798" s="158"/>
      <c r="J798" s="159"/>
      <c r="K798" s="1409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1647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228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230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1648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1645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1646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241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243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900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15029</v>
      </c>
      <c r="J890" s="397">
        <f t="shared" si="205"/>
        <v>0</v>
      </c>
      <c r="K890" s="398">
        <f t="shared" si="205"/>
        <v>0</v>
      </c>
      <c r="L890" s="395">
        <f t="shared" si="205"/>
        <v>15029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2023-08-08T07:23:05Z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