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440" windowHeight="1185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nm._FilterDatabase" localSheetId="2" hidden="1">OTCHET!$M$1:$M$616</definedName>
    <definedName name="DATE">list!$B$714:$B$725</definedName>
    <definedName name="DateName">list!$B$714:$C$725</definedName>
    <definedName name="EBK_DEIN">list!$B$11:$B$277</definedName>
    <definedName name="EBK_DEIN2">list!$B$11:$C$277</definedName>
    <definedName name="OP_LIST">list!$A$283:$A$306</definedName>
    <definedName name="OP_LIST2">list!$A$283:$B$306</definedName>
    <definedName name="PRBK">list!$A$423:$B$711</definedName>
    <definedName name="SMETKA">list!$A$2:$C$7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calcId="125725" fullCalcOnLoad="1" iterate="1"/>
  <customWorkbookViews>
    <customWorkbookView name="PPanchev - Personal View" guid="{D568CAA1-2ECB-11D7-B07A-00010309AF38}" mergeInterval="0" personalView="1" maximized="1" windowWidth="1018" windowHeight="634" activeSheetId="1"/>
  </customWorkbookViews>
</workbook>
</file>

<file path=xl/calcChain.xml><?xml version="1.0" encoding="utf-8"?>
<calcChain xmlns="http://schemas.openxmlformats.org/spreadsheetml/2006/main">
  <c r="B2" i="1"/>
  <c r="F2"/>
  <c r="G2"/>
  <c r="I2"/>
  <c r="L2"/>
  <c r="P2"/>
  <c r="Q2"/>
  <c r="T2"/>
  <c r="L4"/>
  <c r="F9" s="1"/>
  <c r="Q4"/>
  <c r="L6"/>
  <c r="L9" s="1"/>
  <c r="P6"/>
  <c r="S6"/>
  <c r="G9"/>
  <c r="J9"/>
  <c r="N9"/>
  <c r="Q9"/>
  <c r="I13"/>
  <c r="J13"/>
  <c r="L13"/>
  <c r="P13"/>
  <c r="F13" s="1"/>
  <c r="Q13"/>
  <c r="G13" s="1"/>
  <c r="I14"/>
  <c r="J14"/>
  <c r="L14"/>
  <c r="P14"/>
  <c r="F14" s="1"/>
  <c r="Q14"/>
  <c r="G14" s="1"/>
  <c r="N14" s="1"/>
  <c r="I15"/>
  <c r="J15"/>
  <c r="L15"/>
  <c r="P15"/>
  <c r="F15" s="1"/>
  <c r="Q15"/>
  <c r="G15" s="1"/>
  <c r="N15" s="1"/>
  <c r="I16"/>
  <c r="J16"/>
  <c r="L16"/>
  <c r="P16"/>
  <c r="F16" s="1"/>
  <c r="Q16"/>
  <c r="G16" s="1"/>
  <c r="N16" s="1"/>
  <c r="I17"/>
  <c r="J17"/>
  <c r="L17"/>
  <c r="P17"/>
  <c r="F17" s="1"/>
  <c r="Q17"/>
  <c r="G17" s="1"/>
  <c r="N17" s="1"/>
  <c r="I18"/>
  <c r="J18"/>
  <c r="L18"/>
  <c r="P18"/>
  <c r="F18" s="1"/>
  <c r="Q18"/>
  <c r="G18" s="1"/>
  <c r="N18" s="1"/>
  <c r="I19"/>
  <c r="J19"/>
  <c r="L19"/>
  <c r="P19"/>
  <c r="F19" s="1"/>
  <c r="Q19"/>
  <c r="G19" s="1"/>
  <c r="N19" s="1"/>
  <c r="I20"/>
  <c r="J20"/>
  <c r="L20"/>
  <c r="P20"/>
  <c r="F20" s="1"/>
  <c r="Q20"/>
  <c r="G20" s="1"/>
  <c r="N20" s="1"/>
  <c r="I21"/>
  <c r="J21"/>
  <c r="L21"/>
  <c r="P21"/>
  <c r="F21" s="1"/>
  <c r="Q21"/>
  <c r="G21" s="1"/>
  <c r="N21" s="1"/>
  <c r="I22"/>
  <c r="J22"/>
  <c r="L22"/>
  <c r="P22"/>
  <c r="F22" s="1"/>
  <c r="Q22"/>
  <c r="G22" s="1"/>
  <c r="N22" s="1"/>
  <c r="I23"/>
  <c r="J23"/>
  <c r="L23"/>
  <c r="P23"/>
  <c r="Q23"/>
  <c r="I25"/>
  <c r="J25"/>
  <c r="L25"/>
  <c r="P25"/>
  <c r="F25" s="1"/>
  <c r="Q25"/>
  <c r="G25" s="1"/>
  <c r="I26"/>
  <c r="J26"/>
  <c r="L26"/>
  <c r="P26"/>
  <c r="F26" s="1"/>
  <c r="Q26"/>
  <c r="G26" s="1"/>
  <c r="N26" s="1"/>
  <c r="I27"/>
  <c r="J27"/>
  <c r="L27"/>
  <c r="P27"/>
  <c r="F27" s="1"/>
  <c r="Q27"/>
  <c r="G27" s="1"/>
  <c r="N27" s="1"/>
  <c r="I28"/>
  <c r="J28"/>
  <c r="L28"/>
  <c r="P28"/>
  <c r="Q28"/>
  <c r="I35"/>
  <c r="J35"/>
  <c r="L35"/>
  <c r="P35"/>
  <c r="F35" s="1"/>
  <c r="Q35"/>
  <c r="G35" s="1"/>
  <c r="N35" s="1"/>
  <c r="I36"/>
  <c r="J36"/>
  <c r="L36"/>
  <c r="P36"/>
  <c r="F36" s="1"/>
  <c r="Q36"/>
  <c r="G36" s="1"/>
  <c r="N36" s="1"/>
  <c r="I37"/>
  <c r="J37"/>
  <c r="L37"/>
  <c r="P37"/>
  <c r="F37" s="1"/>
  <c r="Q37"/>
  <c r="G37" s="1"/>
  <c r="N37" s="1"/>
  <c r="I38"/>
  <c r="J38"/>
  <c r="L38"/>
  <c r="P38"/>
  <c r="F38" s="1"/>
  <c r="Q38"/>
  <c r="G38" s="1"/>
  <c r="N38" s="1"/>
  <c r="I40"/>
  <c r="J40"/>
  <c r="L40"/>
  <c r="P40"/>
  <c r="F40" s="1"/>
  <c r="Q40"/>
  <c r="G40" s="1"/>
  <c r="N40" s="1"/>
  <c r="I42"/>
  <c r="J42"/>
  <c r="L42"/>
  <c r="P42"/>
  <c r="F42" s="1"/>
  <c r="Q42"/>
  <c r="G42" s="1"/>
  <c r="I43"/>
  <c r="J43"/>
  <c r="L43"/>
  <c r="P43"/>
  <c r="F43" s="1"/>
  <c r="Q43"/>
  <c r="G43" s="1"/>
  <c r="N43" s="1"/>
  <c r="I44"/>
  <c r="J44"/>
  <c r="L44"/>
  <c r="P44"/>
  <c r="F44" s="1"/>
  <c r="Q44"/>
  <c r="G44" s="1"/>
  <c r="N44" s="1"/>
  <c r="I45"/>
  <c r="J45"/>
  <c r="L45"/>
  <c r="P45"/>
  <c r="F45" s="1"/>
  <c r="Q45"/>
  <c r="G45" s="1"/>
  <c r="N45" s="1"/>
  <c r="I46"/>
  <c r="J46"/>
  <c r="L46"/>
  <c r="P46"/>
  <c r="Q46"/>
  <c r="I48"/>
  <c r="J48"/>
  <c r="L48"/>
  <c r="P48"/>
  <c r="Q48"/>
  <c r="I51"/>
  <c r="J51"/>
  <c r="L51"/>
  <c r="I52"/>
  <c r="J52"/>
  <c r="L52"/>
  <c r="I53"/>
  <c r="J53"/>
  <c r="L53"/>
  <c r="I54"/>
  <c r="J54"/>
  <c r="L54"/>
  <c r="I55"/>
  <c r="J55"/>
  <c r="L55"/>
  <c r="I56"/>
  <c r="J56"/>
  <c r="L56"/>
  <c r="I58"/>
  <c r="J58"/>
  <c r="L58"/>
  <c r="I59"/>
  <c r="J59"/>
  <c r="L59"/>
  <c r="I60"/>
  <c r="J60"/>
  <c r="L60"/>
  <c r="I61"/>
  <c r="J61"/>
  <c r="L61"/>
  <c r="I62"/>
  <c r="J62"/>
  <c r="L62"/>
  <c r="I63"/>
  <c r="J63"/>
  <c r="L63"/>
  <c r="I65"/>
  <c r="J65"/>
  <c r="L65"/>
  <c r="I66"/>
  <c r="J66"/>
  <c r="L66"/>
  <c r="I67"/>
  <c r="J67"/>
  <c r="L67"/>
  <c r="I69"/>
  <c r="J69"/>
  <c r="L69"/>
  <c r="I70"/>
  <c r="J70"/>
  <c r="L70"/>
  <c r="I71"/>
  <c r="J71"/>
  <c r="L71"/>
  <c r="I73"/>
  <c r="J73"/>
  <c r="L73"/>
  <c r="I74"/>
  <c r="J74"/>
  <c r="L74"/>
  <c r="I75"/>
  <c r="J75"/>
  <c r="L75"/>
  <c r="I77"/>
  <c r="J77"/>
  <c r="L77"/>
  <c r="I79"/>
  <c r="J79"/>
  <c r="L79"/>
  <c r="P79"/>
  <c r="F79" s="1"/>
  <c r="F81" s="1"/>
  <c r="Q79"/>
  <c r="G79" s="1"/>
  <c r="I80"/>
  <c r="J80"/>
  <c r="L80"/>
  <c r="P80"/>
  <c r="F80" s="1"/>
  <c r="Q80"/>
  <c r="G80" s="1"/>
  <c r="N80" s="1"/>
  <c r="I81"/>
  <c r="J81"/>
  <c r="L81"/>
  <c r="P81"/>
  <c r="Q81"/>
  <c r="I83"/>
  <c r="J83"/>
  <c r="L83"/>
  <c r="I87"/>
  <c r="J87"/>
  <c r="L87"/>
  <c r="P87"/>
  <c r="F87" s="1"/>
  <c r="F89" s="1"/>
  <c r="Q87"/>
  <c r="G87" s="1"/>
  <c r="I88"/>
  <c r="J88"/>
  <c r="L88"/>
  <c r="P88"/>
  <c r="F88" s="1"/>
  <c r="Q88"/>
  <c r="G88" s="1"/>
  <c r="N88" s="1"/>
  <c r="I89"/>
  <c r="J89"/>
  <c r="L89"/>
  <c r="P89"/>
  <c r="Q89"/>
  <c r="I91"/>
  <c r="J91"/>
  <c r="L91"/>
  <c r="P91"/>
  <c r="F91" s="1"/>
  <c r="Q91"/>
  <c r="G91" s="1"/>
  <c r="I92"/>
  <c r="J92"/>
  <c r="L92"/>
  <c r="P92"/>
  <c r="F92" s="1"/>
  <c r="Q92"/>
  <c r="G92" s="1"/>
  <c r="N92" s="1"/>
  <c r="I93"/>
  <c r="J93"/>
  <c r="L93"/>
  <c r="P93"/>
  <c r="F93" s="1"/>
  <c r="Q93"/>
  <c r="G93" s="1"/>
  <c r="N93" s="1"/>
  <c r="I94"/>
  <c r="J94"/>
  <c r="L94"/>
  <c r="P94"/>
  <c r="F94" s="1"/>
  <c r="Q94"/>
  <c r="G94" s="1"/>
  <c r="N94" s="1"/>
  <c r="I95"/>
  <c r="J95"/>
  <c r="L95"/>
  <c r="P95"/>
  <c r="Q95"/>
  <c r="I97"/>
  <c r="J97"/>
  <c r="L97"/>
  <c r="P97"/>
  <c r="F97" s="1"/>
  <c r="F99" s="1"/>
  <c r="Q97"/>
  <c r="G97" s="1"/>
  <c r="I98"/>
  <c r="J98"/>
  <c r="L98"/>
  <c r="P98"/>
  <c r="F98" s="1"/>
  <c r="Q98"/>
  <c r="G98" s="1"/>
  <c r="N98" s="1"/>
  <c r="I99"/>
  <c r="J99"/>
  <c r="L99"/>
  <c r="P99"/>
  <c r="Q99"/>
  <c r="I101"/>
  <c r="I84" s="1"/>
  <c r="J101"/>
  <c r="J84" s="1"/>
  <c r="L101"/>
  <c r="L84" s="1"/>
  <c r="P101"/>
  <c r="P84" s="1"/>
  <c r="Q101"/>
  <c r="I104"/>
  <c r="J104"/>
  <c r="L104"/>
  <c r="P104"/>
  <c r="F104" s="1"/>
  <c r="F106" s="1"/>
  <c r="Q104"/>
  <c r="G104" s="1"/>
  <c r="I105"/>
  <c r="J105"/>
  <c r="L105"/>
  <c r="P105"/>
  <c r="F105" s="1"/>
  <c r="Q105"/>
  <c r="G105" s="1"/>
  <c r="N105" s="1"/>
  <c r="I106"/>
  <c r="J106"/>
  <c r="L106"/>
  <c r="P106"/>
  <c r="Q106"/>
  <c r="I108"/>
  <c r="J108"/>
  <c r="L108"/>
  <c r="P108"/>
  <c r="F108" s="1"/>
  <c r="Q108"/>
  <c r="G108" s="1"/>
  <c r="I109"/>
  <c r="J109"/>
  <c r="L109"/>
  <c r="P109"/>
  <c r="F109" s="1"/>
  <c r="Q109"/>
  <c r="G109" s="1"/>
  <c r="N109" s="1"/>
  <c r="I110"/>
  <c r="J110"/>
  <c r="L110"/>
  <c r="P110"/>
  <c r="Q110"/>
  <c r="I112"/>
  <c r="J112"/>
  <c r="L112"/>
  <c r="P112"/>
  <c r="F112" s="1"/>
  <c r="F114" s="1"/>
  <c r="Q112"/>
  <c r="G112" s="1"/>
  <c r="I113"/>
  <c r="J113"/>
  <c r="L113"/>
  <c r="P113"/>
  <c r="F113" s="1"/>
  <c r="Q113"/>
  <c r="G113" s="1"/>
  <c r="N113" s="1"/>
  <c r="I114"/>
  <c r="J114"/>
  <c r="L114"/>
  <c r="P114"/>
  <c r="Q114"/>
  <c r="I116"/>
  <c r="J116"/>
  <c r="L116"/>
  <c r="P116"/>
  <c r="F116" s="1"/>
  <c r="Q116"/>
  <c r="G116" s="1"/>
  <c r="I117"/>
  <c r="J117"/>
  <c r="L117"/>
  <c r="P117"/>
  <c r="F117" s="1"/>
  <c r="Q117"/>
  <c r="G117" s="1"/>
  <c r="N117" s="1"/>
  <c r="I118"/>
  <c r="J118"/>
  <c r="L118"/>
  <c r="P118"/>
  <c r="Q118"/>
  <c r="I120"/>
  <c r="J120"/>
  <c r="L120"/>
  <c r="P120"/>
  <c r="Q120"/>
  <c r="I122"/>
  <c r="J122"/>
  <c r="L122"/>
  <c r="P122"/>
  <c r="F122" s="1"/>
  <c r="Q122"/>
  <c r="G122" s="1"/>
  <c r="I123"/>
  <c r="J123"/>
  <c r="L123"/>
  <c r="P123"/>
  <c r="F123" s="1"/>
  <c r="Q123"/>
  <c r="G123" s="1"/>
  <c r="N123" s="1"/>
  <c r="I124"/>
  <c r="J124"/>
  <c r="L124"/>
  <c r="P124"/>
  <c r="F124" s="1"/>
  <c r="Q124"/>
  <c r="G124" s="1"/>
  <c r="N124" s="1"/>
  <c r="F125"/>
  <c r="P125"/>
  <c r="Q125"/>
  <c r="G125" s="1"/>
  <c r="N125" s="1"/>
  <c r="N126"/>
  <c r="I127"/>
  <c r="J127"/>
  <c r="L127"/>
  <c r="P127"/>
  <c r="I129"/>
  <c r="J129"/>
  <c r="L129"/>
  <c r="P129"/>
  <c r="F129" s="1"/>
  <c r="Q129"/>
  <c r="G129" s="1"/>
  <c r="N129" s="1"/>
  <c r="I130"/>
  <c r="J130"/>
  <c r="L130"/>
  <c r="P130"/>
  <c r="F130" s="1"/>
  <c r="Q130"/>
  <c r="G130" s="1"/>
  <c r="N130" s="1"/>
  <c r="I131"/>
  <c r="J131"/>
  <c r="L131"/>
  <c r="P131"/>
  <c r="F131" s="1"/>
  <c r="F132" s="1"/>
  <c r="Q131"/>
  <c r="G131" s="1"/>
  <c r="I132"/>
  <c r="J132"/>
  <c r="L132"/>
  <c r="P132"/>
  <c r="Q132"/>
  <c r="C134"/>
  <c r="I141"/>
  <c r="I138" s="1"/>
  <c r="J141"/>
  <c r="J138" s="1"/>
  <c r="L141"/>
  <c r="L138" s="1"/>
  <c r="B11" i="2"/>
  <c r="F11"/>
  <c r="H11"/>
  <c r="I11"/>
  <c r="E13"/>
  <c r="F13"/>
  <c r="E15"/>
  <c r="B8" s="1"/>
  <c r="F15"/>
  <c r="E23"/>
  <c r="G23"/>
  <c r="H23"/>
  <c r="I23"/>
  <c r="F24"/>
  <c r="E26"/>
  <c r="E25" s="1"/>
  <c r="E22" s="1"/>
  <c r="G26"/>
  <c r="G25" s="1"/>
  <c r="G22" s="1"/>
  <c r="H26"/>
  <c r="I26"/>
  <c r="I25" s="1"/>
  <c r="I22" s="1"/>
  <c r="E27"/>
  <c r="G27"/>
  <c r="H27"/>
  <c r="F27" s="1"/>
  <c r="I27"/>
  <c r="E28"/>
  <c r="G28"/>
  <c r="F28" s="1"/>
  <c r="H28"/>
  <c r="I28"/>
  <c r="E29"/>
  <c r="G29"/>
  <c r="H29"/>
  <c r="F29" s="1"/>
  <c r="I29"/>
  <c r="E30"/>
  <c r="G30"/>
  <c r="F30" s="1"/>
  <c r="H30"/>
  <c r="I30"/>
  <c r="E31"/>
  <c r="G31"/>
  <c r="H31"/>
  <c r="H25" s="1"/>
  <c r="I31"/>
  <c r="E32"/>
  <c r="G32"/>
  <c r="F32" s="1"/>
  <c r="H32"/>
  <c r="I32"/>
  <c r="E33"/>
  <c r="G33"/>
  <c r="H33"/>
  <c r="F33" s="1"/>
  <c r="I33"/>
  <c r="F34"/>
  <c r="F35"/>
  <c r="E36"/>
  <c r="G36"/>
  <c r="F36" s="1"/>
  <c r="H36"/>
  <c r="I36"/>
  <c r="E37"/>
  <c r="G37"/>
  <c r="H37"/>
  <c r="F37" s="1"/>
  <c r="I37"/>
  <c r="E57"/>
  <c r="G57"/>
  <c r="H57"/>
  <c r="H56" s="1"/>
  <c r="I57"/>
  <c r="E58"/>
  <c r="E56" s="1"/>
  <c r="G58"/>
  <c r="F58" s="1"/>
  <c r="H58"/>
  <c r="I58"/>
  <c r="I56" s="1"/>
  <c r="E59"/>
  <c r="G59"/>
  <c r="H59"/>
  <c r="F59" s="1"/>
  <c r="I59"/>
  <c r="E60"/>
  <c r="G60"/>
  <c r="F60" s="1"/>
  <c r="H60"/>
  <c r="I60"/>
  <c r="F61"/>
  <c r="E62"/>
  <c r="G62"/>
  <c r="F62" s="1"/>
  <c r="H62"/>
  <c r="I62"/>
  <c r="F67"/>
  <c r="E69"/>
  <c r="G69"/>
  <c r="H69"/>
  <c r="I69"/>
  <c r="E70"/>
  <c r="G70"/>
  <c r="H70"/>
  <c r="H68" s="1"/>
  <c r="I70"/>
  <c r="E71"/>
  <c r="G71"/>
  <c r="H71"/>
  <c r="I71"/>
  <c r="E72"/>
  <c r="G72"/>
  <c r="H72"/>
  <c r="F72" s="1"/>
  <c r="I72"/>
  <c r="E73"/>
  <c r="G73"/>
  <c r="H73"/>
  <c r="I73"/>
  <c r="E74"/>
  <c r="G74"/>
  <c r="H74"/>
  <c r="F74" s="1"/>
  <c r="I74"/>
  <c r="E75"/>
  <c r="G75"/>
  <c r="H75"/>
  <c r="I75"/>
  <c r="E76"/>
  <c r="G76"/>
  <c r="H76"/>
  <c r="F76" s="1"/>
  <c r="I76"/>
  <c r="E78"/>
  <c r="E77" s="1"/>
  <c r="G78"/>
  <c r="H78"/>
  <c r="H77" s="1"/>
  <c r="I78"/>
  <c r="E79"/>
  <c r="G79"/>
  <c r="F79" s="1"/>
  <c r="H79"/>
  <c r="I79"/>
  <c r="I77" s="1"/>
  <c r="E80"/>
  <c r="G80"/>
  <c r="H80"/>
  <c r="F80" s="1"/>
  <c r="I80"/>
  <c r="F81"/>
  <c r="E82"/>
  <c r="G82"/>
  <c r="H82"/>
  <c r="F82" s="1"/>
  <c r="I82"/>
  <c r="E83"/>
  <c r="G83"/>
  <c r="F83" s="1"/>
  <c r="H83"/>
  <c r="I83"/>
  <c r="E84"/>
  <c r="G84"/>
  <c r="H84"/>
  <c r="F84" s="1"/>
  <c r="I84"/>
  <c r="E85"/>
  <c r="G85"/>
  <c r="F85" s="1"/>
  <c r="H85"/>
  <c r="I85"/>
  <c r="E87"/>
  <c r="E86" s="1"/>
  <c r="G87"/>
  <c r="G86" s="1"/>
  <c r="H87"/>
  <c r="I87"/>
  <c r="I86" s="1"/>
  <c r="E88"/>
  <c r="G88"/>
  <c r="H88"/>
  <c r="H86" s="1"/>
  <c r="I88"/>
  <c r="E89"/>
  <c r="G89"/>
  <c r="F89" s="1"/>
  <c r="H89"/>
  <c r="I89"/>
  <c r="E90"/>
  <c r="G90"/>
  <c r="H90"/>
  <c r="F90" s="1"/>
  <c r="I90"/>
  <c r="E91"/>
  <c r="G91"/>
  <c r="F91" s="1"/>
  <c r="H91"/>
  <c r="I91"/>
  <c r="E92"/>
  <c r="G92"/>
  <c r="H92"/>
  <c r="F92" s="1"/>
  <c r="I92"/>
  <c r="E93"/>
  <c r="G93"/>
  <c r="F93" s="1"/>
  <c r="H93"/>
  <c r="I93"/>
  <c r="E94"/>
  <c r="G94"/>
  <c r="H94"/>
  <c r="F94" s="1"/>
  <c r="I94"/>
  <c r="E95"/>
  <c r="G95"/>
  <c r="F95" s="1"/>
  <c r="H95"/>
  <c r="I95"/>
  <c r="E96"/>
  <c r="G96"/>
  <c r="H96"/>
  <c r="F96" s="1"/>
  <c r="I96"/>
  <c r="B107"/>
  <c r="G107"/>
  <c r="H107"/>
  <c r="E110"/>
  <c r="E114"/>
  <c r="I114"/>
  <c r="B7" i="3"/>
  <c r="B174" s="1"/>
  <c r="F10"/>
  <c r="B12"/>
  <c r="B13" i="2" s="1"/>
  <c r="F15" i="3"/>
  <c r="E22"/>
  <c r="F22"/>
  <c r="G22"/>
  <c r="H22"/>
  <c r="I22"/>
  <c r="J22"/>
  <c r="K22"/>
  <c r="L22"/>
  <c r="M22"/>
  <c r="E23"/>
  <c r="L23"/>
  <c r="M23"/>
  <c r="E24"/>
  <c r="L24"/>
  <c r="M24"/>
  <c r="E25"/>
  <c r="L25"/>
  <c r="M25"/>
  <c r="E26"/>
  <c r="L26"/>
  <c r="M26"/>
  <c r="E27"/>
  <c r="L27"/>
  <c r="M27"/>
  <c r="E28"/>
  <c r="F28"/>
  <c r="G28"/>
  <c r="H28"/>
  <c r="I28"/>
  <c r="J28"/>
  <c r="K28"/>
  <c r="L28"/>
  <c r="M28"/>
  <c r="E29"/>
  <c r="L29"/>
  <c r="M29"/>
  <c r="E30"/>
  <c r="L30"/>
  <c r="M30"/>
  <c r="E31"/>
  <c r="L31"/>
  <c r="M31"/>
  <c r="E32"/>
  <c r="L32"/>
  <c r="M32"/>
  <c r="E33"/>
  <c r="F33"/>
  <c r="G33"/>
  <c r="H33"/>
  <c r="I33"/>
  <c r="J33"/>
  <c r="K33"/>
  <c r="L33"/>
  <c r="M33"/>
  <c r="E34"/>
  <c r="L34"/>
  <c r="M34"/>
  <c r="E35"/>
  <c r="L35"/>
  <c r="M35"/>
  <c r="E36"/>
  <c r="L36"/>
  <c r="M36"/>
  <c r="E37"/>
  <c r="L37"/>
  <c r="M37"/>
  <c r="E38"/>
  <c r="L38"/>
  <c r="M38"/>
  <c r="E39"/>
  <c r="F39"/>
  <c r="G39"/>
  <c r="H39"/>
  <c r="I39"/>
  <c r="J39"/>
  <c r="K39"/>
  <c r="L39"/>
  <c r="M39"/>
  <c r="E40"/>
  <c r="L40"/>
  <c r="M40"/>
  <c r="E41"/>
  <c r="L41"/>
  <c r="M41"/>
  <c r="E42"/>
  <c r="L42"/>
  <c r="M42"/>
  <c r="E43"/>
  <c r="L43"/>
  <c r="M43"/>
  <c r="E44"/>
  <c r="L44"/>
  <c r="M44"/>
  <c r="E45"/>
  <c r="L45"/>
  <c r="M45"/>
  <c r="E46"/>
  <c r="L46"/>
  <c r="M46"/>
  <c r="E47"/>
  <c r="F47"/>
  <c r="G47"/>
  <c r="H47"/>
  <c r="I47"/>
  <c r="J47"/>
  <c r="K47"/>
  <c r="L47"/>
  <c r="M47"/>
  <c r="E48"/>
  <c r="L48"/>
  <c r="M48"/>
  <c r="E49"/>
  <c r="L49"/>
  <c r="M49"/>
  <c r="E50"/>
  <c r="L50"/>
  <c r="M50"/>
  <c r="E51"/>
  <c r="L51"/>
  <c r="M51"/>
  <c r="E52"/>
  <c r="F52"/>
  <c r="G52"/>
  <c r="H52"/>
  <c r="I52"/>
  <c r="J52"/>
  <c r="K52"/>
  <c r="L52"/>
  <c r="M52"/>
  <c r="E53"/>
  <c r="L53"/>
  <c r="M53"/>
  <c r="E54"/>
  <c r="L54"/>
  <c r="M54"/>
  <c r="E55"/>
  <c r="L55"/>
  <c r="M55"/>
  <c r="E56"/>
  <c r="L56"/>
  <c r="M56"/>
  <c r="E57"/>
  <c r="L57"/>
  <c r="M57"/>
  <c r="E58"/>
  <c r="F58"/>
  <c r="G58"/>
  <c r="H58"/>
  <c r="I58"/>
  <c r="J58"/>
  <c r="K58"/>
  <c r="L58"/>
  <c r="M58"/>
  <c r="E59"/>
  <c r="L59"/>
  <c r="M59"/>
  <c r="E60"/>
  <c r="L60"/>
  <c r="M60"/>
  <c r="E61"/>
  <c r="F61"/>
  <c r="G61"/>
  <c r="H61"/>
  <c r="I61"/>
  <c r="J61"/>
  <c r="K61"/>
  <c r="L61"/>
  <c r="M61"/>
  <c r="E62"/>
  <c r="L62"/>
  <c r="M62"/>
  <c r="E63"/>
  <c r="L63"/>
  <c r="M63"/>
  <c r="E64"/>
  <c r="L64"/>
  <c r="M64"/>
  <c r="E65"/>
  <c r="F65"/>
  <c r="G65"/>
  <c r="H65"/>
  <c r="I65"/>
  <c r="J65"/>
  <c r="K65"/>
  <c r="L65"/>
  <c r="M65"/>
  <c r="E66"/>
  <c r="L66"/>
  <c r="M66"/>
  <c r="E67"/>
  <c r="L67"/>
  <c r="M67"/>
  <c r="E68"/>
  <c r="L68"/>
  <c r="M68"/>
  <c r="E69"/>
  <c r="L69"/>
  <c r="M69"/>
  <c r="E70"/>
  <c r="L70"/>
  <c r="M70"/>
  <c r="E71"/>
  <c r="L71"/>
  <c r="M71"/>
  <c r="E72"/>
  <c r="L72"/>
  <c r="M72"/>
  <c r="E73"/>
  <c r="L73"/>
  <c r="M73"/>
  <c r="E74"/>
  <c r="F74"/>
  <c r="G74"/>
  <c r="H74"/>
  <c r="I74"/>
  <c r="J74"/>
  <c r="K74"/>
  <c r="L74"/>
  <c r="M74"/>
  <c r="E75"/>
  <c r="L75"/>
  <c r="M75"/>
  <c r="E76"/>
  <c r="L76"/>
  <c r="M76"/>
  <c r="E77"/>
  <c r="L77"/>
  <c r="M77"/>
  <c r="E78"/>
  <c r="L78"/>
  <c r="M78"/>
  <c r="E79"/>
  <c r="L79"/>
  <c r="M79"/>
  <c r="E80"/>
  <c r="L80"/>
  <c r="M80"/>
  <c r="E81"/>
  <c r="L81"/>
  <c r="M81"/>
  <c r="E82"/>
  <c r="L82"/>
  <c r="M82"/>
  <c r="E83"/>
  <c r="L83"/>
  <c r="M83"/>
  <c r="E84"/>
  <c r="L84"/>
  <c r="M84"/>
  <c r="E85"/>
  <c r="L85"/>
  <c r="M85"/>
  <c r="E86"/>
  <c r="L86"/>
  <c r="M86"/>
  <c r="E87"/>
  <c r="L87"/>
  <c r="M87"/>
  <c r="E88"/>
  <c r="L88"/>
  <c r="M88"/>
  <c r="E89"/>
  <c r="L89"/>
  <c r="M89"/>
  <c r="E90"/>
  <c r="F90"/>
  <c r="G90"/>
  <c r="H90"/>
  <c r="I90"/>
  <c r="J90"/>
  <c r="K90"/>
  <c r="L90"/>
  <c r="M90"/>
  <c r="E91"/>
  <c r="L91"/>
  <c r="M91"/>
  <c r="E92"/>
  <c r="L92"/>
  <c r="M92"/>
  <c r="E93"/>
  <c r="L93"/>
  <c r="M93"/>
  <c r="E94"/>
  <c r="F94"/>
  <c r="G94"/>
  <c r="H94"/>
  <c r="I94"/>
  <c r="J94"/>
  <c r="K94"/>
  <c r="L94"/>
  <c r="M94"/>
  <c r="E95"/>
  <c r="L95"/>
  <c r="M95"/>
  <c r="E96"/>
  <c r="L96"/>
  <c r="M96"/>
  <c r="E97"/>
  <c r="L97"/>
  <c r="M97"/>
  <c r="E98"/>
  <c r="L98"/>
  <c r="M98"/>
  <c r="E99"/>
  <c r="L99"/>
  <c r="M99"/>
  <c r="E100"/>
  <c r="L100"/>
  <c r="M100"/>
  <c r="E101"/>
  <c r="L101"/>
  <c r="M101"/>
  <c r="E102"/>
  <c r="L102"/>
  <c r="M102"/>
  <c r="E103"/>
  <c r="L103"/>
  <c r="M103"/>
  <c r="E104"/>
  <c r="L104"/>
  <c r="M104"/>
  <c r="E105"/>
  <c r="L105"/>
  <c r="M105"/>
  <c r="E106"/>
  <c r="L106"/>
  <c r="M106"/>
  <c r="E107"/>
  <c r="L107"/>
  <c r="M107"/>
  <c r="E108"/>
  <c r="F108"/>
  <c r="G108"/>
  <c r="H108"/>
  <c r="I108"/>
  <c r="J108"/>
  <c r="K108"/>
  <c r="L108"/>
  <c r="M108"/>
  <c r="E109"/>
  <c r="L109"/>
  <c r="M109"/>
  <c r="E110"/>
  <c r="L110"/>
  <c r="M110"/>
  <c r="E111"/>
  <c r="L111"/>
  <c r="M111"/>
  <c r="E112"/>
  <c r="F112"/>
  <c r="G112"/>
  <c r="H112"/>
  <c r="I112"/>
  <c r="J112"/>
  <c r="K112"/>
  <c r="L112"/>
  <c r="M112"/>
  <c r="E113"/>
  <c r="L113"/>
  <c r="M113"/>
  <c r="E114"/>
  <c r="L114"/>
  <c r="M114"/>
  <c r="E115"/>
  <c r="L115"/>
  <c r="M115"/>
  <c r="E116"/>
  <c r="L116"/>
  <c r="M116"/>
  <c r="E117"/>
  <c r="L117"/>
  <c r="M117"/>
  <c r="E118"/>
  <c r="L118"/>
  <c r="M118"/>
  <c r="E119"/>
  <c r="L119"/>
  <c r="M119"/>
  <c r="E120"/>
  <c r="L120"/>
  <c r="M120"/>
  <c r="E121"/>
  <c r="F121"/>
  <c r="G121"/>
  <c r="H121"/>
  <c r="I121"/>
  <c r="J121"/>
  <c r="K121"/>
  <c r="L121"/>
  <c r="M121"/>
  <c r="E122"/>
  <c r="L122"/>
  <c r="M122"/>
  <c r="E123"/>
  <c r="L123"/>
  <c r="M123"/>
  <c r="E124"/>
  <c r="L124"/>
  <c r="M124"/>
  <c r="E125"/>
  <c r="F125"/>
  <c r="G125"/>
  <c r="H125"/>
  <c r="I125"/>
  <c r="J125"/>
  <c r="K125"/>
  <c r="L125"/>
  <c r="M125"/>
  <c r="E126"/>
  <c r="L126"/>
  <c r="M126"/>
  <c r="E127"/>
  <c r="L127"/>
  <c r="M127"/>
  <c r="E128"/>
  <c r="L128"/>
  <c r="M128"/>
  <c r="E129"/>
  <c r="L129"/>
  <c r="M129"/>
  <c r="E130"/>
  <c r="L130"/>
  <c r="M130"/>
  <c r="E131"/>
  <c r="L131"/>
  <c r="M131"/>
  <c r="E132"/>
  <c r="L132"/>
  <c r="M132"/>
  <c r="E133"/>
  <c r="L133"/>
  <c r="M133"/>
  <c r="E134"/>
  <c r="L134"/>
  <c r="M134"/>
  <c r="E135"/>
  <c r="L135"/>
  <c r="M135"/>
  <c r="E136"/>
  <c r="L136"/>
  <c r="M136"/>
  <c r="E137"/>
  <c r="L137"/>
  <c r="M137"/>
  <c r="E138"/>
  <c r="L138"/>
  <c r="M138"/>
  <c r="E139"/>
  <c r="F139"/>
  <c r="G139"/>
  <c r="H139"/>
  <c r="I139"/>
  <c r="J139"/>
  <c r="K139"/>
  <c r="L139"/>
  <c r="M139"/>
  <c r="E140"/>
  <c r="L140"/>
  <c r="M140"/>
  <c r="E141"/>
  <c r="L141"/>
  <c r="M141"/>
  <c r="E142"/>
  <c r="F142"/>
  <c r="G142"/>
  <c r="H142"/>
  <c r="I142"/>
  <c r="J142"/>
  <c r="K142"/>
  <c r="L142"/>
  <c r="M142"/>
  <c r="E143"/>
  <c r="L143"/>
  <c r="M143"/>
  <c r="E144"/>
  <c r="L144"/>
  <c r="M144"/>
  <c r="E145"/>
  <c r="L145"/>
  <c r="M145"/>
  <c r="E146"/>
  <c r="L146"/>
  <c r="M146"/>
  <c r="E147"/>
  <c r="L147"/>
  <c r="M147"/>
  <c r="E148"/>
  <c r="L148"/>
  <c r="M148"/>
  <c r="E149"/>
  <c r="L149"/>
  <c r="M149"/>
  <c r="E150"/>
  <c r="L150"/>
  <c r="M150"/>
  <c r="E151"/>
  <c r="F151"/>
  <c r="G151"/>
  <c r="H151"/>
  <c r="I151"/>
  <c r="J151"/>
  <c r="K151"/>
  <c r="L151"/>
  <c r="M151"/>
  <c r="E152"/>
  <c r="L152"/>
  <c r="M152"/>
  <c r="E153"/>
  <c r="L153"/>
  <c r="M153"/>
  <c r="E154"/>
  <c r="L154"/>
  <c r="M154"/>
  <c r="E155"/>
  <c r="L155"/>
  <c r="M155"/>
  <c r="E156"/>
  <c r="L156"/>
  <c r="M156"/>
  <c r="E157"/>
  <c r="L157"/>
  <c r="M157"/>
  <c r="E158"/>
  <c r="L158"/>
  <c r="M158"/>
  <c r="E159"/>
  <c r="L159"/>
  <c r="M159"/>
  <c r="E160"/>
  <c r="F160"/>
  <c r="G160"/>
  <c r="H160"/>
  <c r="I160"/>
  <c r="J160"/>
  <c r="K160"/>
  <c r="L160"/>
  <c r="M160"/>
  <c r="E161"/>
  <c r="L161"/>
  <c r="M161"/>
  <c r="E162"/>
  <c r="L162"/>
  <c r="M162"/>
  <c r="E163"/>
  <c r="L163"/>
  <c r="M163"/>
  <c r="E164"/>
  <c r="L164"/>
  <c r="M164"/>
  <c r="E165"/>
  <c r="L165"/>
  <c r="M165"/>
  <c r="E166"/>
  <c r="L166"/>
  <c r="M166"/>
  <c r="E167"/>
  <c r="L167"/>
  <c r="M167"/>
  <c r="E168"/>
  <c r="L168"/>
  <c r="M168"/>
  <c r="E169"/>
  <c r="F169"/>
  <c r="G169"/>
  <c r="H169"/>
  <c r="I169"/>
  <c r="J169"/>
  <c r="K169"/>
  <c r="L169"/>
  <c r="B176"/>
  <c r="E176"/>
  <c r="F176"/>
  <c r="B177"/>
  <c r="B179"/>
  <c r="F179"/>
  <c r="B180"/>
  <c r="E181"/>
  <c r="F181"/>
  <c r="E184"/>
  <c r="F184"/>
  <c r="G184"/>
  <c r="H184"/>
  <c r="I184"/>
  <c r="J184"/>
  <c r="K184"/>
  <c r="L184"/>
  <c r="E185"/>
  <c r="F185"/>
  <c r="G185"/>
  <c r="H185"/>
  <c r="I185"/>
  <c r="J185"/>
  <c r="K185"/>
  <c r="L185"/>
  <c r="M298"/>
  <c r="M299"/>
  <c r="M300"/>
  <c r="B348"/>
  <c r="B350"/>
  <c r="E350"/>
  <c r="F350"/>
  <c r="B351"/>
  <c r="B353"/>
  <c r="F353"/>
  <c r="B354"/>
  <c r="E355"/>
  <c r="F355"/>
  <c r="E358"/>
  <c r="F358"/>
  <c r="G358"/>
  <c r="H358"/>
  <c r="I358"/>
  <c r="J358"/>
  <c r="K358"/>
  <c r="L358"/>
  <c r="E359"/>
  <c r="F359"/>
  <c r="G359"/>
  <c r="H359"/>
  <c r="I359"/>
  <c r="J359"/>
  <c r="K359"/>
  <c r="L359"/>
  <c r="E361"/>
  <c r="F361"/>
  <c r="G361"/>
  <c r="H361"/>
  <c r="I361"/>
  <c r="J361"/>
  <c r="K361"/>
  <c r="L361"/>
  <c r="M361"/>
  <c r="E362"/>
  <c r="L362"/>
  <c r="M362"/>
  <c r="E363"/>
  <c r="L363"/>
  <c r="M363"/>
  <c r="E364"/>
  <c r="L364"/>
  <c r="M364"/>
  <c r="E365"/>
  <c r="L365"/>
  <c r="M365"/>
  <c r="E366"/>
  <c r="L366"/>
  <c r="M366"/>
  <c r="E367"/>
  <c r="L367"/>
  <c r="M367"/>
  <c r="E368"/>
  <c r="L368"/>
  <c r="M368"/>
  <c r="E369"/>
  <c r="L369"/>
  <c r="M369"/>
  <c r="E370"/>
  <c r="L370"/>
  <c r="M370"/>
  <c r="E371"/>
  <c r="L371"/>
  <c r="M371"/>
  <c r="E372"/>
  <c r="L372"/>
  <c r="M372"/>
  <c r="E373"/>
  <c r="L373"/>
  <c r="M373"/>
  <c r="E374"/>
  <c r="L374"/>
  <c r="M374"/>
  <c r="E375"/>
  <c r="F375"/>
  <c r="G375"/>
  <c r="H375"/>
  <c r="I375"/>
  <c r="J375"/>
  <c r="K375"/>
  <c r="L375"/>
  <c r="M375"/>
  <c r="E376"/>
  <c r="L376"/>
  <c r="M376"/>
  <c r="E377"/>
  <c r="L377"/>
  <c r="M377"/>
  <c r="E378"/>
  <c r="L378"/>
  <c r="M378"/>
  <c r="E379"/>
  <c r="L379"/>
  <c r="M379"/>
  <c r="E380"/>
  <c r="L380"/>
  <c r="M380"/>
  <c r="E381"/>
  <c r="L381"/>
  <c r="M381"/>
  <c r="E382"/>
  <c r="L382"/>
  <c r="M382"/>
  <c r="E383"/>
  <c r="F383"/>
  <c r="G383"/>
  <c r="H383"/>
  <c r="I383"/>
  <c r="J383"/>
  <c r="K383"/>
  <c r="L383"/>
  <c r="M383"/>
  <c r="E384"/>
  <c r="L384"/>
  <c r="M384"/>
  <c r="E385"/>
  <c r="L385"/>
  <c r="M385"/>
  <c r="E386"/>
  <c r="L386"/>
  <c r="M386"/>
  <c r="E387"/>
  <c r="L387"/>
  <c r="M387"/>
  <c r="E388"/>
  <c r="F388"/>
  <c r="G388"/>
  <c r="H388"/>
  <c r="I388"/>
  <c r="J388"/>
  <c r="K388"/>
  <c r="L388"/>
  <c r="M388"/>
  <c r="E389"/>
  <c r="L389"/>
  <c r="M389"/>
  <c r="E390"/>
  <c r="L390"/>
  <c r="M390"/>
  <c r="E391"/>
  <c r="F391"/>
  <c r="G391"/>
  <c r="H391"/>
  <c r="I391"/>
  <c r="J391"/>
  <c r="K391"/>
  <c r="L391"/>
  <c r="M391"/>
  <c r="E392"/>
  <c r="L392"/>
  <c r="M392"/>
  <c r="E393"/>
  <c r="L393"/>
  <c r="M393"/>
  <c r="E394"/>
  <c r="L394"/>
  <c r="M394"/>
  <c r="E395"/>
  <c r="L395"/>
  <c r="M395"/>
  <c r="E396"/>
  <c r="F396"/>
  <c r="G396"/>
  <c r="H396"/>
  <c r="I396"/>
  <c r="J396"/>
  <c r="K396"/>
  <c r="L396"/>
  <c r="M396"/>
  <c r="E397"/>
  <c r="L397"/>
  <c r="M397"/>
  <c r="E398"/>
  <c r="L398"/>
  <c r="M398"/>
  <c r="E399"/>
  <c r="F399"/>
  <c r="G399"/>
  <c r="H399"/>
  <c r="I399"/>
  <c r="J399"/>
  <c r="K399"/>
  <c r="L399"/>
  <c r="M399"/>
  <c r="E400"/>
  <c r="L400"/>
  <c r="M400"/>
  <c r="E401"/>
  <c r="L401"/>
  <c r="M401"/>
  <c r="E402"/>
  <c r="F402"/>
  <c r="G402"/>
  <c r="H402"/>
  <c r="I402"/>
  <c r="J402"/>
  <c r="K402"/>
  <c r="L402"/>
  <c r="M402"/>
  <c r="E403"/>
  <c r="L403"/>
  <c r="M403"/>
  <c r="E404"/>
  <c r="L404"/>
  <c r="M404"/>
  <c r="E405"/>
  <c r="L405"/>
  <c r="M405"/>
  <c r="E406"/>
  <c r="F406"/>
  <c r="G406"/>
  <c r="H406"/>
  <c r="I406"/>
  <c r="J406"/>
  <c r="K406"/>
  <c r="L406"/>
  <c r="M406"/>
  <c r="E407"/>
  <c r="L407"/>
  <c r="M407"/>
  <c r="E408"/>
  <c r="L408"/>
  <c r="M408"/>
  <c r="E409"/>
  <c r="F409"/>
  <c r="G409"/>
  <c r="H409"/>
  <c r="I409"/>
  <c r="J409"/>
  <c r="K409"/>
  <c r="L409"/>
  <c r="M409"/>
  <c r="E410"/>
  <c r="L410"/>
  <c r="M410"/>
  <c r="E411"/>
  <c r="L411"/>
  <c r="M411"/>
  <c r="E412"/>
  <c r="F412"/>
  <c r="G412"/>
  <c r="H412"/>
  <c r="I412"/>
  <c r="J412"/>
  <c r="K412"/>
  <c r="L412"/>
  <c r="M412"/>
  <c r="E413"/>
  <c r="L413"/>
  <c r="M413"/>
  <c r="E414"/>
  <c r="L414"/>
  <c r="M414"/>
  <c r="E415"/>
  <c r="L415"/>
  <c r="M415"/>
  <c r="E416"/>
  <c r="L416"/>
  <c r="M416"/>
  <c r="E417"/>
  <c r="L417"/>
  <c r="M417"/>
  <c r="E418"/>
  <c r="L418"/>
  <c r="M418"/>
  <c r="E419"/>
  <c r="F419"/>
  <c r="G419"/>
  <c r="H419"/>
  <c r="I419"/>
  <c r="J419"/>
  <c r="K419"/>
  <c r="L419"/>
  <c r="M419"/>
  <c r="M420"/>
  <c r="M421"/>
  <c r="E422"/>
  <c r="L422"/>
  <c r="M422"/>
  <c r="E423"/>
  <c r="L423"/>
  <c r="M423"/>
  <c r="E424"/>
  <c r="L424"/>
  <c r="M424"/>
  <c r="E425"/>
  <c r="L425"/>
  <c r="M425"/>
  <c r="E426"/>
  <c r="F426"/>
  <c r="G426"/>
  <c r="H426"/>
  <c r="I426"/>
  <c r="J426"/>
  <c r="K426"/>
  <c r="L426"/>
  <c r="M426"/>
  <c r="E427"/>
  <c r="L427"/>
  <c r="M427"/>
  <c r="E428"/>
  <c r="L428"/>
  <c r="M428"/>
  <c r="E429"/>
  <c r="F429"/>
  <c r="G429"/>
  <c r="H429"/>
  <c r="I429"/>
  <c r="J429"/>
  <c r="K429"/>
  <c r="L429"/>
  <c r="B433"/>
  <c r="B435"/>
  <c r="E435"/>
  <c r="F435"/>
  <c r="B436"/>
  <c r="B438"/>
  <c r="F438"/>
  <c r="B439"/>
  <c r="E440"/>
  <c r="F440"/>
  <c r="E443"/>
  <c r="F443"/>
  <c r="G443"/>
  <c r="H443"/>
  <c r="I443"/>
  <c r="J443"/>
  <c r="K443"/>
  <c r="L443"/>
  <c r="E444"/>
  <c r="F444"/>
  <c r="G444"/>
  <c r="H444"/>
  <c r="I444"/>
  <c r="J444"/>
  <c r="K444"/>
  <c r="L444"/>
  <c r="E446"/>
  <c r="F446"/>
  <c r="G446"/>
  <c r="H446"/>
  <c r="I446"/>
  <c r="J446"/>
  <c r="K446"/>
  <c r="L446"/>
  <c r="B449"/>
  <c r="B451"/>
  <c r="E451"/>
  <c r="F451"/>
  <c r="B452"/>
  <c r="B454"/>
  <c r="F454"/>
  <c r="E456"/>
  <c r="F456"/>
  <c r="E459"/>
  <c r="F459"/>
  <c r="G459"/>
  <c r="H459"/>
  <c r="I459"/>
  <c r="J459"/>
  <c r="K459"/>
  <c r="L459"/>
  <c r="E460"/>
  <c r="F460"/>
  <c r="G460"/>
  <c r="H460"/>
  <c r="I460"/>
  <c r="J460"/>
  <c r="K460"/>
  <c r="L460"/>
  <c r="E461"/>
  <c r="F461"/>
  <c r="G461"/>
  <c r="H461"/>
  <c r="I461"/>
  <c r="J461"/>
  <c r="K461"/>
  <c r="L461"/>
  <c r="M461"/>
  <c r="E462"/>
  <c r="L462"/>
  <c r="M462"/>
  <c r="E463"/>
  <c r="L463"/>
  <c r="M463"/>
  <c r="E464"/>
  <c r="L464"/>
  <c r="M464"/>
  <c r="E465"/>
  <c r="F465"/>
  <c r="G465"/>
  <c r="H465"/>
  <c r="I465"/>
  <c r="J465"/>
  <c r="K465"/>
  <c r="L465"/>
  <c r="M465"/>
  <c r="E466"/>
  <c r="L466"/>
  <c r="M466"/>
  <c r="E467"/>
  <c r="L467"/>
  <c r="M467"/>
  <c r="E468"/>
  <c r="F468"/>
  <c r="G468"/>
  <c r="H468"/>
  <c r="I468"/>
  <c r="J468"/>
  <c r="K468"/>
  <c r="L468"/>
  <c r="M468"/>
  <c r="E469"/>
  <c r="L469"/>
  <c r="M469"/>
  <c r="E470"/>
  <c r="L470"/>
  <c r="M470"/>
  <c r="E471"/>
  <c r="F471"/>
  <c r="G471"/>
  <c r="H471"/>
  <c r="I471"/>
  <c r="J471"/>
  <c r="K471"/>
  <c r="L471"/>
  <c r="M471"/>
  <c r="E472"/>
  <c r="L472"/>
  <c r="M472"/>
  <c r="E473"/>
  <c r="L473"/>
  <c r="M473"/>
  <c r="E474"/>
  <c r="L474"/>
  <c r="M474"/>
  <c r="E475"/>
  <c r="L475"/>
  <c r="M475"/>
  <c r="E476"/>
  <c r="L476"/>
  <c r="M476"/>
  <c r="E477"/>
  <c r="L477"/>
  <c r="M477"/>
  <c r="E478"/>
  <c r="F478"/>
  <c r="G478"/>
  <c r="H478"/>
  <c r="I478"/>
  <c r="J478"/>
  <c r="K478"/>
  <c r="L478"/>
  <c r="M478"/>
  <c r="E479"/>
  <c r="L479"/>
  <c r="M479"/>
  <c r="E480"/>
  <c r="L480"/>
  <c r="M480"/>
  <c r="E481"/>
  <c r="F481"/>
  <c r="G481"/>
  <c r="H481"/>
  <c r="I481"/>
  <c r="J481"/>
  <c r="K481"/>
  <c r="L481"/>
  <c r="M481"/>
  <c r="E482"/>
  <c r="L482"/>
  <c r="M482"/>
  <c r="E483"/>
  <c r="L483"/>
  <c r="M483"/>
  <c r="E484"/>
  <c r="L484"/>
  <c r="M484"/>
  <c r="E485"/>
  <c r="L485"/>
  <c r="M485"/>
  <c r="E486"/>
  <c r="L486"/>
  <c r="M486"/>
  <c r="E487"/>
  <c r="L487"/>
  <c r="M487"/>
  <c r="E488"/>
  <c r="L488"/>
  <c r="M488"/>
  <c r="E489"/>
  <c r="L489"/>
  <c r="M489"/>
  <c r="E490"/>
  <c r="L490"/>
  <c r="M490"/>
  <c r="E491"/>
  <c r="L491"/>
  <c r="M491"/>
  <c r="E492"/>
  <c r="L492"/>
  <c r="M492"/>
  <c r="E493"/>
  <c r="L493"/>
  <c r="M493"/>
  <c r="E494"/>
  <c r="L494"/>
  <c r="M494"/>
  <c r="E495"/>
  <c r="L495"/>
  <c r="M495"/>
  <c r="E496"/>
  <c r="L496"/>
  <c r="M496"/>
  <c r="E497"/>
  <c r="F497"/>
  <c r="G497"/>
  <c r="H497"/>
  <c r="I497"/>
  <c r="J497"/>
  <c r="K497"/>
  <c r="L497"/>
  <c r="M497"/>
  <c r="E498"/>
  <c r="L498"/>
  <c r="M498"/>
  <c r="E499"/>
  <c r="L499"/>
  <c r="M499"/>
  <c r="E500"/>
  <c r="L500"/>
  <c r="M500"/>
  <c r="E501"/>
  <c r="L501"/>
  <c r="M501"/>
  <c r="E502"/>
  <c r="L502"/>
  <c r="M502"/>
  <c r="E503"/>
  <c r="F503"/>
  <c r="G503"/>
  <c r="H503"/>
  <c r="I503"/>
  <c r="J503"/>
  <c r="K503"/>
  <c r="L503"/>
  <c r="M503"/>
  <c r="E504"/>
  <c r="L504"/>
  <c r="M504"/>
  <c r="E505"/>
  <c r="L505"/>
  <c r="M505"/>
  <c r="E506"/>
  <c r="L506"/>
  <c r="M506"/>
  <c r="E507"/>
  <c r="L507"/>
  <c r="M507"/>
  <c r="E508"/>
  <c r="L508"/>
  <c r="M508"/>
  <c r="E509"/>
  <c r="L509"/>
  <c r="M509"/>
  <c r="E510"/>
  <c r="L510"/>
  <c r="M510"/>
  <c r="E511"/>
  <c r="L511"/>
  <c r="M511"/>
  <c r="E512"/>
  <c r="F512"/>
  <c r="G512"/>
  <c r="H512"/>
  <c r="I512"/>
  <c r="J512"/>
  <c r="K512"/>
  <c r="L512"/>
  <c r="M512"/>
  <c r="E513"/>
  <c r="L513"/>
  <c r="M513"/>
  <c r="E514"/>
  <c r="L514"/>
  <c r="M514"/>
  <c r="E515"/>
  <c r="L515"/>
  <c r="M515"/>
  <c r="E516"/>
  <c r="F516"/>
  <c r="G516"/>
  <c r="H516"/>
  <c r="I516"/>
  <c r="J516"/>
  <c r="K516"/>
  <c r="L516"/>
  <c r="M516"/>
  <c r="E517"/>
  <c r="L517"/>
  <c r="M517"/>
  <c r="E518"/>
  <c r="L518"/>
  <c r="M518"/>
  <c r="E519"/>
  <c r="L519"/>
  <c r="M519"/>
  <c r="E520"/>
  <c r="L520"/>
  <c r="M520"/>
  <c r="E521"/>
  <c r="F521"/>
  <c r="G521"/>
  <c r="H521"/>
  <c r="I521"/>
  <c r="J521"/>
  <c r="K521"/>
  <c r="L521"/>
  <c r="M521"/>
  <c r="E522"/>
  <c r="L522"/>
  <c r="M522"/>
  <c r="E523"/>
  <c r="L523"/>
  <c r="M523"/>
  <c r="E524"/>
  <c r="F524"/>
  <c r="G524"/>
  <c r="H524"/>
  <c r="I524"/>
  <c r="J524"/>
  <c r="K524"/>
  <c r="L524"/>
  <c r="M524"/>
  <c r="E525"/>
  <c r="L525"/>
  <c r="M525"/>
  <c r="E526"/>
  <c r="L526"/>
  <c r="M526"/>
  <c r="E527"/>
  <c r="L527"/>
  <c r="M527"/>
  <c r="E528"/>
  <c r="L528"/>
  <c r="M528"/>
  <c r="E529"/>
  <c r="L529"/>
  <c r="M529"/>
  <c r="E530"/>
  <c r="L530"/>
  <c r="M530"/>
  <c r="E531"/>
  <c r="F531"/>
  <c r="G531"/>
  <c r="H531"/>
  <c r="I531"/>
  <c r="J531"/>
  <c r="K531"/>
  <c r="L531"/>
  <c r="M531"/>
  <c r="E532"/>
  <c r="L532"/>
  <c r="M532"/>
  <c r="E533"/>
  <c r="L533"/>
  <c r="M533"/>
  <c r="E534"/>
  <c r="L534"/>
  <c r="M534"/>
  <c r="E535"/>
  <c r="L535"/>
  <c r="M535"/>
  <c r="E536"/>
  <c r="F536"/>
  <c r="G536"/>
  <c r="H536"/>
  <c r="I536"/>
  <c r="J536"/>
  <c r="K536"/>
  <c r="L536"/>
  <c r="M536"/>
  <c r="E537"/>
  <c r="L537"/>
  <c r="M537"/>
  <c r="E538"/>
  <c r="L538"/>
  <c r="M538"/>
  <c r="E539"/>
  <c r="L539"/>
  <c r="M539"/>
  <c r="E540"/>
  <c r="L540"/>
  <c r="M540"/>
  <c r="E541"/>
  <c r="F541"/>
  <c r="G541"/>
  <c r="H541"/>
  <c r="I541"/>
  <c r="J541"/>
  <c r="K541"/>
  <c r="L541"/>
  <c r="M541"/>
  <c r="E542"/>
  <c r="L542"/>
  <c r="M542"/>
  <c r="E543"/>
  <c r="L543"/>
  <c r="M543"/>
  <c r="E544"/>
  <c r="F544"/>
  <c r="G544"/>
  <c r="H544"/>
  <c r="I544"/>
  <c r="J544"/>
  <c r="K544"/>
  <c r="L544"/>
  <c r="M544"/>
  <c r="E545"/>
  <c r="L545"/>
  <c r="M545"/>
  <c r="E546"/>
  <c r="L546"/>
  <c r="M546"/>
  <c r="E547"/>
  <c r="L547"/>
  <c r="M547"/>
  <c r="E548"/>
  <c r="L548"/>
  <c r="M548"/>
  <c r="E549"/>
  <c r="L549"/>
  <c r="M549"/>
  <c r="E550"/>
  <c r="L550"/>
  <c r="M550"/>
  <c r="E551"/>
  <c r="L551"/>
  <c r="M551"/>
  <c r="E552"/>
  <c r="L552"/>
  <c r="M552"/>
  <c r="E553"/>
  <c r="L553"/>
  <c r="M553"/>
  <c r="E554"/>
  <c r="L554"/>
  <c r="M554"/>
  <c r="E555"/>
  <c r="L555"/>
  <c r="M555"/>
  <c r="E556"/>
  <c r="L556"/>
  <c r="M556"/>
  <c r="E557"/>
  <c r="L557"/>
  <c r="M557"/>
  <c r="E558"/>
  <c r="L558"/>
  <c r="M558"/>
  <c r="E559"/>
  <c r="L559"/>
  <c r="M559"/>
  <c r="E560"/>
  <c r="L560"/>
  <c r="M560"/>
  <c r="E561"/>
  <c r="L561"/>
  <c r="M561"/>
  <c r="E562"/>
  <c r="L562"/>
  <c r="M562"/>
  <c r="E563"/>
  <c r="L563"/>
  <c r="M563"/>
  <c r="E564"/>
  <c r="L564"/>
  <c r="M564"/>
  <c r="E565"/>
  <c r="L565"/>
  <c r="M565"/>
  <c r="E566"/>
  <c r="F566"/>
  <c r="G566"/>
  <c r="H566"/>
  <c r="I566"/>
  <c r="J566"/>
  <c r="K566"/>
  <c r="L566"/>
  <c r="M566"/>
  <c r="E567"/>
  <c r="L567"/>
  <c r="M567"/>
  <c r="E568"/>
  <c r="L568"/>
  <c r="M568"/>
  <c r="E569"/>
  <c r="L569"/>
  <c r="M569"/>
  <c r="E570"/>
  <c r="L570"/>
  <c r="M570"/>
  <c r="E571"/>
  <c r="L571"/>
  <c r="M571"/>
  <c r="E572"/>
  <c r="L572"/>
  <c r="M572"/>
  <c r="E573"/>
  <c r="L573"/>
  <c r="M573"/>
  <c r="E574"/>
  <c r="L574"/>
  <c r="M574"/>
  <c r="E575"/>
  <c r="L575"/>
  <c r="M575"/>
  <c r="E576"/>
  <c r="L576"/>
  <c r="M576"/>
  <c r="E577"/>
  <c r="L577"/>
  <c r="M577"/>
  <c r="E578"/>
  <c r="L578"/>
  <c r="M578"/>
  <c r="E579"/>
  <c r="L579"/>
  <c r="M579"/>
  <c r="E580"/>
  <c r="L580"/>
  <c r="M580"/>
  <c r="E581"/>
  <c r="L581"/>
  <c r="M581"/>
  <c r="E582"/>
  <c r="L582"/>
  <c r="M582"/>
  <c r="E583"/>
  <c r="L583"/>
  <c r="M583"/>
  <c r="E584"/>
  <c r="L584"/>
  <c r="M584"/>
  <c r="E585"/>
  <c r="L585"/>
  <c r="M585"/>
  <c r="E586"/>
  <c r="F586"/>
  <c r="G586"/>
  <c r="H586"/>
  <c r="I586"/>
  <c r="J586"/>
  <c r="K586"/>
  <c r="L586"/>
  <c r="M586"/>
  <c r="E587"/>
  <c r="L587"/>
  <c r="M587"/>
  <c r="E588"/>
  <c r="L588"/>
  <c r="M588"/>
  <c r="E589"/>
  <c r="L589"/>
  <c r="M589"/>
  <c r="E590"/>
  <c r="L590"/>
  <c r="M590"/>
  <c r="E591"/>
  <c r="F591"/>
  <c r="G591"/>
  <c r="H591"/>
  <c r="I591"/>
  <c r="J591"/>
  <c r="K591"/>
  <c r="L591"/>
  <c r="M591"/>
  <c r="E592"/>
  <c r="L592"/>
  <c r="M592"/>
  <c r="E593"/>
  <c r="L593"/>
  <c r="M593"/>
  <c r="E594"/>
  <c r="L594"/>
  <c r="M594"/>
  <c r="E595"/>
  <c r="L595"/>
  <c r="M595"/>
  <c r="E596"/>
  <c r="L596"/>
  <c r="M596"/>
  <c r="E597"/>
  <c r="F597"/>
  <c r="G597"/>
  <c r="H597"/>
  <c r="I597"/>
  <c r="J597"/>
  <c r="K597"/>
  <c r="L597"/>
  <c r="M607"/>
  <c r="B621"/>
  <c r="B623"/>
  <c r="E623"/>
  <c r="F623"/>
  <c r="B624"/>
  <c r="B626"/>
  <c r="F626"/>
  <c r="B627"/>
  <c r="E628"/>
  <c r="F628"/>
  <c r="E631"/>
  <c r="F631"/>
  <c r="G631"/>
  <c r="H631"/>
  <c r="I631"/>
  <c r="J631"/>
  <c r="K631"/>
  <c r="L631"/>
  <c r="E632"/>
  <c r="F632"/>
  <c r="G632"/>
  <c r="H632"/>
  <c r="I632"/>
  <c r="J632"/>
  <c r="K632"/>
  <c r="L632"/>
  <c r="C633"/>
  <c r="C634"/>
  <c r="C635"/>
  <c r="F637"/>
  <c r="G637"/>
  <c r="H637"/>
  <c r="I637"/>
  <c r="J637"/>
  <c r="K637"/>
  <c r="E638"/>
  <c r="L638"/>
  <c r="L637" s="1"/>
  <c r="M638"/>
  <c r="E639"/>
  <c r="E637" s="1"/>
  <c r="L639"/>
  <c r="M639"/>
  <c r="F640"/>
  <c r="G640"/>
  <c r="H640"/>
  <c r="I640"/>
  <c r="J640"/>
  <c r="K640"/>
  <c r="E641"/>
  <c r="E640" s="1"/>
  <c r="M640" s="1"/>
  <c r="L641"/>
  <c r="M641"/>
  <c r="E642"/>
  <c r="L642"/>
  <c r="L640" s="1"/>
  <c r="M642"/>
  <c r="E643"/>
  <c r="L643"/>
  <c r="M643"/>
  <c r="E644"/>
  <c r="L644"/>
  <c r="M644" s="1"/>
  <c r="E645"/>
  <c r="L645"/>
  <c r="M645"/>
  <c r="F646"/>
  <c r="G646"/>
  <c r="H646"/>
  <c r="I646"/>
  <c r="J646"/>
  <c r="K646"/>
  <c r="E647"/>
  <c r="E646" s="1"/>
  <c r="M646" s="1"/>
  <c r="L647"/>
  <c r="M647"/>
  <c r="E648"/>
  <c r="L648"/>
  <c r="L646" s="1"/>
  <c r="M648"/>
  <c r="E649"/>
  <c r="L649"/>
  <c r="M649"/>
  <c r="E650"/>
  <c r="L650"/>
  <c r="M650"/>
  <c r="E651"/>
  <c r="L651"/>
  <c r="M651"/>
  <c r="E652"/>
  <c r="L652"/>
  <c r="M652" s="1"/>
  <c r="E653"/>
  <c r="L653"/>
  <c r="M653"/>
  <c r="E654"/>
  <c r="L654"/>
  <c r="M654" s="1"/>
  <c r="F655"/>
  <c r="G655"/>
  <c r="H655"/>
  <c r="I655"/>
  <c r="J655"/>
  <c r="K655"/>
  <c r="E656"/>
  <c r="L656"/>
  <c r="L655" s="1"/>
  <c r="M656"/>
  <c r="E657"/>
  <c r="E655" s="1"/>
  <c r="M655" s="1"/>
  <c r="L657"/>
  <c r="M657"/>
  <c r="E658"/>
  <c r="L658"/>
  <c r="M658"/>
  <c r="E659"/>
  <c r="L659"/>
  <c r="M659"/>
  <c r="E660"/>
  <c r="L660"/>
  <c r="M660"/>
  <c r="E661"/>
  <c r="L661"/>
  <c r="M661"/>
  <c r="E662"/>
  <c r="L662"/>
  <c r="M662"/>
  <c r="E663"/>
  <c r="L663"/>
  <c r="M663"/>
  <c r="E664"/>
  <c r="L664"/>
  <c r="M664"/>
  <c r="E665"/>
  <c r="L665"/>
  <c r="M665"/>
  <c r="E666"/>
  <c r="L666"/>
  <c r="M666" s="1"/>
  <c r="E667"/>
  <c r="L667"/>
  <c r="M667"/>
  <c r="E668"/>
  <c r="L668"/>
  <c r="M668" s="1"/>
  <c r="E669"/>
  <c r="L669"/>
  <c r="M669"/>
  <c r="E670"/>
  <c r="L670"/>
  <c r="M670" s="1"/>
  <c r="E671"/>
  <c r="L671"/>
  <c r="M671"/>
  <c r="E672"/>
  <c r="L672"/>
  <c r="M672"/>
  <c r="F673"/>
  <c r="G673"/>
  <c r="H673"/>
  <c r="I673"/>
  <c r="J673"/>
  <c r="K673"/>
  <c r="E674"/>
  <c r="L674"/>
  <c r="L673" s="1"/>
  <c r="M674"/>
  <c r="E675"/>
  <c r="E673" s="1"/>
  <c r="M673" s="1"/>
  <c r="L675"/>
  <c r="M675"/>
  <c r="E676"/>
  <c r="L676"/>
  <c r="M676" s="1"/>
  <c r="F677"/>
  <c r="G677"/>
  <c r="H677"/>
  <c r="I677"/>
  <c r="J677"/>
  <c r="K677"/>
  <c r="E678"/>
  <c r="L678"/>
  <c r="L677" s="1"/>
  <c r="E679"/>
  <c r="E677" s="1"/>
  <c r="L679"/>
  <c r="M679"/>
  <c r="E680"/>
  <c r="L680"/>
  <c r="M680" s="1"/>
  <c r="E681"/>
  <c r="L681"/>
  <c r="M681"/>
  <c r="E682"/>
  <c r="L682"/>
  <c r="M682" s="1"/>
  <c r="F683"/>
  <c r="G683"/>
  <c r="H683"/>
  <c r="I683"/>
  <c r="J683"/>
  <c r="K683"/>
  <c r="E684"/>
  <c r="L684"/>
  <c r="L683" s="1"/>
  <c r="E685"/>
  <c r="E683" s="1"/>
  <c r="L685"/>
  <c r="M685"/>
  <c r="E686"/>
  <c r="L686"/>
  <c r="M686" s="1"/>
  <c r="E687"/>
  <c r="L687"/>
  <c r="M687"/>
  <c r="E688"/>
  <c r="L688"/>
  <c r="M688" s="1"/>
  <c r="E689"/>
  <c r="L689"/>
  <c r="M689"/>
  <c r="F690"/>
  <c r="G690"/>
  <c r="H690"/>
  <c r="I690"/>
  <c r="J690"/>
  <c r="K690"/>
  <c r="E691"/>
  <c r="E690" s="1"/>
  <c r="L691"/>
  <c r="M691"/>
  <c r="E692"/>
  <c r="L692"/>
  <c r="M692" s="1"/>
  <c r="E693"/>
  <c r="L693"/>
  <c r="M693"/>
  <c r="E694"/>
  <c r="L694"/>
  <c r="M694" s="1"/>
  <c r="E695"/>
  <c r="L695"/>
  <c r="M695"/>
  <c r="E696"/>
  <c r="L696"/>
  <c r="M696" s="1"/>
  <c r="E697"/>
  <c r="L697"/>
  <c r="M697"/>
  <c r="E698"/>
  <c r="L698"/>
  <c r="M698" s="1"/>
  <c r="F699"/>
  <c r="G699"/>
  <c r="H699"/>
  <c r="I699"/>
  <c r="J699"/>
  <c r="K699"/>
  <c r="E700"/>
  <c r="L700"/>
  <c r="L699" s="1"/>
  <c r="E701"/>
  <c r="E699" s="1"/>
  <c r="M699" s="1"/>
  <c r="L701"/>
  <c r="M701"/>
  <c r="E702"/>
  <c r="L702"/>
  <c r="M702" s="1"/>
  <c r="E703"/>
  <c r="L703"/>
  <c r="M703"/>
  <c r="E704"/>
  <c r="L704"/>
  <c r="M704" s="1"/>
  <c r="E705"/>
  <c r="L705"/>
  <c r="M705"/>
  <c r="E706"/>
  <c r="L706"/>
  <c r="M706"/>
  <c r="E707"/>
  <c r="L707"/>
  <c r="M707"/>
  <c r="F708"/>
  <c r="G708"/>
  <c r="H708"/>
  <c r="I708"/>
  <c r="J708"/>
  <c r="K708"/>
  <c r="E709"/>
  <c r="E708" s="1"/>
  <c r="L709"/>
  <c r="M709"/>
  <c r="E710"/>
  <c r="L710"/>
  <c r="M710" s="1"/>
  <c r="E711"/>
  <c r="L711"/>
  <c r="M711"/>
  <c r="E712"/>
  <c r="L712"/>
  <c r="M712" s="1"/>
  <c r="E713"/>
  <c r="L713"/>
  <c r="M713"/>
  <c r="E714"/>
  <c r="L714"/>
  <c r="M714" s="1"/>
  <c r="F715"/>
  <c r="G715"/>
  <c r="H715"/>
  <c r="I715"/>
  <c r="J715"/>
  <c r="K715"/>
  <c r="E716"/>
  <c r="L716"/>
  <c r="L715" s="1"/>
  <c r="E717"/>
  <c r="E715" s="1"/>
  <c r="M715" s="1"/>
  <c r="L717"/>
  <c r="M717"/>
  <c r="E718"/>
  <c r="L718"/>
  <c r="M718" s="1"/>
  <c r="E719"/>
  <c r="L719"/>
  <c r="M719"/>
  <c r="E720"/>
  <c r="L720"/>
  <c r="M720" s="1"/>
  <c r="E721"/>
  <c r="L721"/>
  <c r="M721"/>
  <c r="F722"/>
  <c r="G722"/>
  <c r="H722"/>
  <c r="I722"/>
  <c r="J722"/>
  <c r="K722"/>
  <c r="E723"/>
  <c r="E722" s="1"/>
  <c r="L723"/>
  <c r="M723"/>
  <c r="E724"/>
  <c r="L724"/>
  <c r="M724" s="1"/>
  <c r="E725"/>
  <c r="L725"/>
  <c r="M725"/>
  <c r="F726"/>
  <c r="G726"/>
  <c r="H726"/>
  <c r="I726"/>
  <c r="J726"/>
  <c r="K726"/>
  <c r="E727"/>
  <c r="E726" s="1"/>
  <c r="L727"/>
  <c r="M727"/>
  <c r="E728"/>
  <c r="L728"/>
  <c r="M728" s="1"/>
  <c r="E729"/>
  <c r="L729"/>
  <c r="M729"/>
  <c r="E730"/>
  <c r="L730"/>
  <c r="M730" s="1"/>
  <c r="E731"/>
  <c r="L731"/>
  <c r="M731"/>
  <c r="E732"/>
  <c r="L732"/>
  <c r="M732" s="1"/>
  <c r="E733"/>
  <c r="L733"/>
  <c r="M733"/>
  <c r="F734"/>
  <c r="F752" s="1"/>
  <c r="G734"/>
  <c r="H734"/>
  <c r="I734"/>
  <c r="J734"/>
  <c r="K734"/>
  <c r="E735"/>
  <c r="E734" s="1"/>
  <c r="L735"/>
  <c r="M735"/>
  <c r="E736"/>
  <c r="L736"/>
  <c r="M736" s="1"/>
  <c r="E737"/>
  <c r="L737"/>
  <c r="M737"/>
  <c r="F738"/>
  <c r="G738"/>
  <c r="H738"/>
  <c r="H752" s="1"/>
  <c r="I738"/>
  <c r="J738"/>
  <c r="K738"/>
  <c r="E739"/>
  <c r="E738" s="1"/>
  <c r="L739"/>
  <c r="M739"/>
  <c r="E740"/>
  <c r="L740"/>
  <c r="M740" s="1"/>
  <c r="E741"/>
  <c r="L741"/>
  <c r="M741"/>
  <c r="E742"/>
  <c r="L742"/>
  <c r="M742" s="1"/>
  <c r="E744"/>
  <c r="L744"/>
  <c r="L743" s="1"/>
  <c r="E745"/>
  <c r="E743" s="1"/>
  <c r="M743" s="1"/>
  <c r="L745"/>
  <c r="M745"/>
  <c r="E746"/>
  <c r="L746"/>
  <c r="M746" s="1"/>
  <c r="M747"/>
  <c r="E748"/>
  <c r="L748"/>
  <c r="M748" s="1"/>
  <c r="M749"/>
  <c r="M750"/>
  <c r="M751"/>
  <c r="D752"/>
  <c r="G752"/>
  <c r="I752"/>
  <c r="J752"/>
  <c r="K752"/>
  <c r="N752"/>
  <c r="M755"/>
  <c r="M756"/>
  <c r="B759"/>
  <c r="B761"/>
  <c r="E761"/>
  <c r="F761"/>
  <c r="B762"/>
  <c r="B764"/>
  <c r="F764"/>
  <c r="B765"/>
  <c r="E766"/>
  <c r="F766"/>
  <c r="E769"/>
  <c r="F769"/>
  <c r="G769"/>
  <c r="H769"/>
  <c r="I769"/>
  <c r="J769"/>
  <c r="K769"/>
  <c r="L769"/>
  <c r="E770"/>
  <c r="F770"/>
  <c r="G770"/>
  <c r="H770"/>
  <c r="I770"/>
  <c r="J770"/>
  <c r="K770"/>
  <c r="L770"/>
  <c r="C771"/>
  <c r="C772"/>
  <c r="C773"/>
  <c r="F775"/>
  <c r="G775"/>
  <c r="H775"/>
  <c r="I775"/>
  <c r="J775"/>
  <c r="K775"/>
  <c r="E776"/>
  <c r="E775" s="1"/>
  <c r="M775" s="1"/>
  <c r="L776"/>
  <c r="M776"/>
  <c r="E777"/>
  <c r="L777"/>
  <c r="M777" s="1"/>
  <c r="F778"/>
  <c r="G778"/>
  <c r="H778"/>
  <c r="I778"/>
  <c r="J778"/>
  <c r="K778"/>
  <c r="E779"/>
  <c r="L779"/>
  <c r="L778" s="1"/>
  <c r="E780"/>
  <c r="E778" s="1"/>
  <c r="L780"/>
  <c r="M780"/>
  <c r="E781"/>
  <c r="L781"/>
  <c r="M781" s="1"/>
  <c r="E782"/>
  <c r="L782"/>
  <c r="M782"/>
  <c r="E783"/>
  <c r="L783"/>
  <c r="M783" s="1"/>
  <c r="F784"/>
  <c r="G784"/>
  <c r="H784"/>
  <c r="I784"/>
  <c r="J784"/>
  <c r="K784"/>
  <c r="E785"/>
  <c r="L785"/>
  <c r="L784" s="1"/>
  <c r="M785"/>
  <c r="E786"/>
  <c r="E784" s="1"/>
  <c r="M784" s="1"/>
  <c r="L786"/>
  <c r="M786"/>
  <c r="E787"/>
  <c r="L787"/>
  <c r="M787" s="1"/>
  <c r="E788"/>
  <c r="L788"/>
  <c r="M788"/>
  <c r="E789"/>
  <c r="L789"/>
  <c r="M789"/>
  <c r="E790"/>
  <c r="L790"/>
  <c r="M790"/>
  <c r="E791"/>
  <c r="L791"/>
  <c r="M791" s="1"/>
  <c r="E792"/>
  <c r="L792"/>
  <c r="M792"/>
  <c r="F793"/>
  <c r="G793"/>
  <c r="H793"/>
  <c r="I793"/>
  <c r="J793"/>
  <c r="K793"/>
  <c r="E794"/>
  <c r="E793" s="1"/>
  <c r="L794"/>
  <c r="M794"/>
  <c r="E795"/>
  <c r="L795"/>
  <c r="M795" s="1"/>
  <c r="E796"/>
  <c r="L796"/>
  <c r="M796"/>
  <c r="E797"/>
  <c r="L797"/>
  <c r="M797" s="1"/>
  <c r="E798"/>
  <c r="L798"/>
  <c r="M798"/>
  <c r="E799"/>
  <c r="L799"/>
  <c r="M799" s="1"/>
  <c r="E800"/>
  <c r="L800"/>
  <c r="M800"/>
  <c r="E801"/>
  <c r="L801"/>
  <c r="M801" s="1"/>
  <c r="E802"/>
  <c r="L802"/>
  <c r="M802"/>
  <c r="E803"/>
  <c r="L803"/>
  <c r="M803" s="1"/>
  <c r="E804"/>
  <c r="L804"/>
  <c r="M804"/>
  <c r="E805"/>
  <c r="L805"/>
  <c r="M805" s="1"/>
  <c r="E806"/>
  <c r="L806"/>
  <c r="M806"/>
  <c r="E807"/>
  <c r="L807"/>
  <c r="M807" s="1"/>
  <c r="E808"/>
  <c r="L808"/>
  <c r="M808"/>
  <c r="E809"/>
  <c r="L809"/>
  <c r="M809" s="1"/>
  <c r="E810"/>
  <c r="L810"/>
  <c r="M810"/>
  <c r="F811"/>
  <c r="G811"/>
  <c r="H811"/>
  <c r="I811"/>
  <c r="J811"/>
  <c r="K811"/>
  <c r="E812"/>
  <c r="E811" s="1"/>
  <c r="L812"/>
  <c r="M812"/>
  <c r="E813"/>
  <c r="L813"/>
  <c r="M813" s="1"/>
  <c r="E814"/>
  <c r="L814"/>
  <c r="M814"/>
  <c r="F815"/>
  <c r="G815"/>
  <c r="H815"/>
  <c r="I815"/>
  <c r="J815"/>
  <c r="K815"/>
  <c r="E816"/>
  <c r="E815" s="1"/>
  <c r="L816"/>
  <c r="M816"/>
  <c r="E817"/>
  <c r="L817"/>
  <c r="M817" s="1"/>
  <c r="E818"/>
  <c r="L818"/>
  <c r="M818"/>
  <c r="E819"/>
  <c r="L819"/>
  <c r="M819" s="1"/>
  <c r="E820"/>
  <c r="L820"/>
  <c r="M820"/>
  <c r="F821"/>
  <c r="G821"/>
  <c r="H821"/>
  <c r="I821"/>
  <c r="J821"/>
  <c r="K821"/>
  <c r="E822"/>
  <c r="E821" s="1"/>
  <c r="L822"/>
  <c r="M822"/>
  <c r="E823"/>
  <c r="L823"/>
  <c r="M823" s="1"/>
  <c r="E824"/>
  <c r="L824"/>
  <c r="M824"/>
  <c r="E825"/>
  <c r="L825"/>
  <c r="M825" s="1"/>
  <c r="E826"/>
  <c r="L826"/>
  <c r="M826"/>
  <c r="E827"/>
  <c r="L827"/>
  <c r="M827" s="1"/>
  <c r="F828"/>
  <c r="G828"/>
  <c r="G890" s="1"/>
  <c r="H828"/>
  <c r="I828"/>
  <c r="I890" s="1"/>
  <c r="J828"/>
  <c r="K828"/>
  <c r="K890" s="1"/>
  <c r="E829"/>
  <c r="L829"/>
  <c r="L828" s="1"/>
  <c r="E830"/>
  <c r="E828" s="1"/>
  <c r="L830"/>
  <c r="M830"/>
  <c r="E831"/>
  <c r="L831"/>
  <c r="M831" s="1"/>
  <c r="E832"/>
  <c r="L832"/>
  <c r="M832"/>
  <c r="E833"/>
  <c r="L833"/>
  <c r="M833" s="1"/>
  <c r="E834"/>
  <c r="L834"/>
  <c r="M834"/>
  <c r="E835"/>
  <c r="L835"/>
  <c r="M835" s="1"/>
  <c r="E836"/>
  <c r="L836"/>
  <c r="M836"/>
  <c r="F837"/>
  <c r="G837"/>
  <c r="H837"/>
  <c r="I837"/>
  <c r="J837"/>
  <c r="K837"/>
  <c r="E838"/>
  <c r="E837" s="1"/>
  <c r="L838"/>
  <c r="M838"/>
  <c r="E839"/>
  <c r="L839"/>
  <c r="M839" s="1"/>
  <c r="E840"/>
  <c r="L840"/>
  <c r="M840"/>
  <c r="E841"/>
  <c r="L841"/>
  <c r="M841" s="1"/>
  <c r="E842"/>
  <c r="L842"/>
  <c r="M842"/>
  <c r="E843"/>
  <c r="L843"/>
  <c r="M843" s="1"/>
  <c r="E844"/>
  <c r="L844"/>
  <c r="M844"/>
  <c r="E845"/>
  <c r="L845"/>
  <c r="M845" s="1"/>
  <c r="F846"/>
  <c r="G846"/>
  <c r="H846"/>
  <c r="I846"/>
  <c r="J846"/>
  <c r="K846"/>
  <c r="E847"/>
  <c r="L847"/>
  <c r="L846" s="1"/>
  <c r="E848"/>
  <c r="E846" s="1"/>
  <c r="L848"/>
  <c r="M848"/>
  <c r="E849"/>
  <c r="L849"/>
  <c r="M849" s="1"/>
  <c r="E850"/>
  <c r="L850"/>
  <c r="M850"/>
  <c r="E851"/>
  <c r="L851"/>
  <c r="M851" s="1"/>
  <c r="E852"/>
  <c r="L852"/>
  <c r="M852"/>
  <c r="F853"/>
  <c r="G853"/>
  <c r="H853"/>
  <c r="I853"/>
  <c r="J853"/>
  <c r="K853"/>
  <c r="E854"/>
  <c r="E853" s="1"/>
  <c r="L854"/>
  <c r="M854"/>
  <c r="E855"/>
  <c r="L855"/>
  <c r="M855" s="1"/>
  <c r="E856"/>
  <c r="L856"/>
  <c r="M856"/>
  <c r="E857"/>
  <c r="L857"/>
  <c r="M857" s="1"/>
  <c r="E858"/>
  <c r="L858"/>
  <c r="M858"/>
  <c r="E859"/>
  <c r="L859"/>
  <c r="M859" s="1"/>
  <c r="F860"/>
  <c r="G860"/>
  <c r="H860"/>
  <c r="I860"/>
  <c r="J860"/>
  <c r="K860"/>
  <c r="E861"/>
  <c r="L861"/>
  <c r="L860" s="1"/>
  <c r="E862"/>
  <c r="E860" s="1"/>
  <c r="L862"/>
  <c r="M862"/>
  <c r="E863"/>
  <c r="L863"/>
  <c r="M863" s="1"/>
  <c r="F864"/>
  <c r="G864"/>
  <c r="H864"/>
  <c r="I864"/>
  <c r="J864"/>
  <c r="K864"/>
  <c r="E865"/>
  <c r="L865"/>
  <c r="L864" s="1"/>
  <c r="E866"/>
  <c r="E864" s="1"/>
  <c r="M864" s="1"/>
  <c r="L866"/>
  <c r="M866"/>
  <c r="E867"/>
  <c r="L867"/>
  <c r="M867" s="1"/>
  <c r="E868"/>
  <c r="L868"/>
  <c r="M868"/>
  <c r="E869"/>
  <c r="L869"/>
  <c r="M869" s="1"/>
  <c r="E870"/>
  <c r="L870"/>
  <c r="M870"/>
  <c r="E871"/>
  <c r="L871"/>
  <c r="M871" s="1"/>
  <c r="F872"/>
  <c r="G872"/>
  <c r="H872"/>
  <c r="I872"/>
  <c r="J872"/>
  <c r="K872"/>
  <c r="E873"/>
  <c r="L873"/>
  <c r="L872" s="1"/>
  <c r="E874"/>
  <c r="E872" s="1"/>
  <c r="L874"/>
  <c r="M874"/>
  <c r="E875"/>
  <c r="L875"/>
  <c r="M875" s="1"/>
  <c r="F876"/>
  <c r="G876"/>
  <c r="H876"/>
  <c r="I876"/>
  <c r="J876"/>
  <c r="K876"/>
  <c r="E877"/>
  <c r="L877"/>
  <c r="L876" s="1"/>
  <c r="E878"/>
  <c r="E876" s="1"/>
  <c r="M876" s="1"/>
  <c r="L878"/>
  <c r="M878"/>
  <c r="E879"/>
  <c r="L879"/>
  <c r="M879" s="1"/>
  <c r="E880"/>
  <c r="L880"/>
  <c r="M880"/>
  <c r="E882"/>
  <c r="E881" s="1"/>
  <c r="L882"/>
  <c r="M882"/>
  <c r="E883"/>
  <c r="L883"/>
  <c r="M883" s="1"/>
  <c r="E884"/>
  <c r="L884"/>
  <c r="M884"/>
  <c r="M885"/>
  <c r="E886"/>
  <c r="L886"/>
  <c r="M886"/>
  <c r="M887"/>
  <c r="M888"/>
  <c r="M889"/>
  <c r="D890"/>
  <c r="F890"/>
  <c r="H890"/>
  <c r="J890"/>
  <c r="N890"/>
  <c r="M893"/>
  <c r="M894"/>
  <c r="B897"/>
  <c r="B899"/>
  <c r="E899"/>
  <c r="F899"/>
  <c r="B900"/>
  <c r="B902"/>
  <c r="F902"/>
  <c r="B903"/>
  <c r="E904"/>
  <c r="F904"/>
  <c r="E907"/>
  <c r="F907"/>
  <c r="G907"/>
  <c r="H907"/>
  <c r="I907"/>
  <c r="J907"/>
  <c r="K907"/>
  <c r="L907"/>
  <c r="E908"/>
  <c r="F908"/>
  <c r="G908"/>
  <c r="H908"/>
  <c r="I908"/>
  <c r="J908"/>
  <c r="K908"/>
  <c r="L908"/>
  <c r="C909"/>
  <c r="C910"/>
  <c r="C911"/>
  <c r="F913"/>
  <c r="G913"/>
  <c r="H913"/>
  <c r="I913"/>
  <c r="J913"/>
  <c r="K913"/>
  <c r="E914"/>
  <c r="L914"/>
  <c r="L913" s="1"/>
  <c r="E915"/>
  <c r="E913" s="1"/>
  <c r="L915"/>
  <c r="M915"/>
  <c r="F916"/>
  <c r="G916"/>
  <c r="H916"/>
  <c r="I916"/>
  <c r="J916"/>
  <c r="K916"/>
  <c r="E917"/>
  <c r="E916" s="1"/>
  <c r="L917"/>
  <c r="M917"/>
  <c r="E918"/>
  <c r="L918"/>
  <c r="M918" s="1"/>
  <c r="E919"/>
  <c r="L919"/>
  <c r="M919"/>
  <c r="E920"/>
  <c r="L920"/>
  <c r="M920" s="1"/>
  <c r="E921"/>
  <c r="L921"/>
  <c r="M921"/>
  <c r="F922"/>
  <c r="G922"/>
  <c r="H922"/>
  <c r="I922"/>
  <c r="J922"/>
  <c r="K922"/>
  <c r="E923"/>
  <c r="E922" s="1"/>
  <c r="L923"/>
  <c r="M923"/>
  <c r="E924"/>
  <c r="L924"/>
  <c r="M924" s="1"/>
  <c r="E925"/>
  <c r="L925"/>
  <c r="M925"/>
  <c r="E926"/>
  <c r="L926"/>
  <c r="M926" s="1"/>
  <c r="E927"/>
  <c r="L927"/>
  <c r="M927"/>
  <c r="E928"/>
  <c r="L928"/>
  <c r="M928" s="1"/>
  <c r="E929"/>
  <c r="L929"/>
  <c r="M929"/>
  <c r="E930"/>
  <c r="L930"/>
  <c r="M930" s="1"/>
  <c r="F931"/>
  <c r="G931"/>
  <c r="H931"/>
  <c r="I931"/>
  <c r="J931"/>
  <c r="K931"/>
  <c r="E932"/>
  <c r="L932"/>
  <c r="L931" s="1"/>
  <c r="E933"/>
  <c r="E931" s="1"/>
  <c r="M931" s="1"/>
  <c r="L933"/>
  <c r="M933"/>
  <c r="E934"/>
  <c r="L934"/>
  <c r="M934" s="1"/>
  <c r="E935"/>
  <c r="L935"/>
  <c r="M935"/>
  <c r="E936"/>
  <c r="L936"/>
  <c r="M936" s="1"/>
  <c r="E937"/>
  <c r="L937"/>
  <c r="M937"/>
  <c r="E938"/>
  <c r="L938"/>
  <c r="M938"/>
  <c r="E939"/>
  <c r="L939"/>
  <c r="M939"/>
  <c r="E940"/>
  <c r="L940"/>
  <c r="M940" s="1"/>
  <c r="E941"/>
  <c r="L941"/>
  <c r="M941"/>
  <c r="E942"/>
  <c r="L942"/>
  <c r="M942" s="1"/>
  <c r="E943"/>
  <c r="L943"/>
  <c r="M943"/>
  <c r="E944"/>
  <c r="L944"/>
  <c r="M944" s="1"/>
  <c r="E945"/>
  <c r="L945"/>
  <c r="M945"/>
  <c r="E946"/>
  <c r="L946"/>
  <c r="M946" s="1"/>
  <c r="E947"/>
  <c r="L947"/>
  <c r="M947"/>
  <c r="E948"/>
  <c r="L948"/>
  <c r="M948" s="1"/>
  <c r="F949"/>
  <c r="G949"/>
  <c r="H949"/>
  <c r="I949"/>
  <c r="J949"/>
  <c r="K949"/>
  <c r="E950"/>
  <c r="L950"/>
  <c r="L949" s="1"/>
  <c r="E951"/>
  <c r="E949" s="1"/>
  <c r="M949" s="1"/>
  <c r="L951"/>
  <c r="M951"/>
  <c r="E952"/>
  <c r="L952"/>
  <c r="M952" s="1"/>
  <c r="F953"/>
  <c r="G953"/>
  <c r="H953"/>
  <c r="I953"/>
  <c r="J953"/>
  <c r="K953"/>
  <c r="E954"/>
  <c r="L954"/>
  <c r="E955"/>
  <c r="E953" s="1"/>
  <c r="L955"/>
  <c r="M955"/>
  <c r="E956"/>
  <c r="L956"/>
  <c r="M956" s="1"/>
  <c r="E957"/>
  <c r="L957"/>
  <c r="M957"/>
  <c r="E958"/>
  <c r="L958"/>
  <c r="M958" s="1"/>
  <c r="F959"/>
  <c r="G959"/>
  <c r="H959"/>
  <c r="I959"/>
  <c r="J959"/>
  <c r="K959"/>
  <c r="E960"/>
  <c r="L960"/>
  <c r="E961"/>
  <c r="E959" s="1"/>
  <c r="L961"/>
  <c r="M961"/>
  <c r="E962"/>
  <c r="L962"/>
  <c r="M962" s="1"/>
  <c r="E963"/>
  <c r="L963"/>
  <c r="M963"/>
  <c r="E964"/>
  <c r="L964"/>
  <c r="M964" s="1"/>
  <c r="E965"/>
  <c r="L965"/>
  <c r="M965"/>
  <c r="F966"/>
  <c r="G966"/>
  <c r="H966"/>
  <c r="I966"/>
  <c r="J966"/>
  <c r="K966"/>
  <c r="E967"/>
  <c r="L967"/>
  <c r="M967"/>
  <c r="E968"/>
  <c r="L968"/>
  <c r="M968" s="1"/>
  <c r="E969"/>
  <c r="L969"/>
  <c r="M969"/>
  <c r="E970"/>
  <c r="L970"/>
  <c r="M970" s="1"/>
  <c r="E971"/>
  <c r="L971"/>
  <c r="M971"/>
  <c r="E972"/>
  <c r="L972"/>
  <c r="M972" s="1"/>
  <c r="E973"/>
  <c r="L973"/>
  <c r="M973"/>
  <c r="E974"/>
  <c r="L974"/>
  <c r="M974" s="1"/>
  <c r="F975"/>
  <c r="G975"/>
  <c r="H975"/>
  <c r="I975"/>
  <c r="J975"/>
  <c r="K975"/>
  <c r="E976"/>
  <c r="L976"/>
  <c r="E977"/>
  <c r="E975" s="1"/>
  <c r="L977"/>
  <c r="M977"/>
  <c r="E978"/>
  <c r="L978"/>
  <c r="M978" s="1"/>
  <c r="E979"/>
  <c r="L979"/>
  <c r="M979"/>
  <c r="E980"/>
  <c r="L980"/>
  <c r="M980" s="1"/>
  <c r="E981"/>
  <c r="L981"/>
  <c r="M981"/>
  <c r="E982"/>
  <c r="L982"/>
  <c r="M982" s="1"/>
  <c r="E983"/>
  <c r="L983"/>
  <c r="M983"/>
  <c r="F984"/>
  <c r="G984"/>
  <c r="H984"/>
  <c r="I984"/>
  <c r="J984"/>
  <c r="K984"/>
  <c r="E985"/>
  <c r="L985"/>
  <c r="M985"/>
  <c r="E986"/>
  <c r="L986"/>
  <c r="M986" s="1"/>
  <c r="E987"/>
  <c r="L987"/>
  <c r="M987"/>
  <c r="E988"/>
  <c r="L988"/>
  <c r="M988" s="1"/>
  <c r="E989"/>
  <c r="L989"/>
  <c r="M989"/>
  <c r="E990"/>
  <c r="L990"/>
  <c r="M990" s="1"/>
  <c r="F991"/>
  <c r="G991"/>
  <c r="H991"/>
  <c r="I991"/>
  <c r="J991"/>
  <c r="K991"/>
  <c r="E992"/>
  <c r="L992"/>
  <c r="E993"/>
  <c r="E991" s="1"/>
  <c r="L993"/>
  <c r="M993"/>
  <c r="E994"/>
  <c r="L994"/>
  <c r="M994" s="1"/>
  <c r="E995"/>
  <c r="L995"/>
  <c r="M995"/>
  <c r="E996"/>
  <c r="L996"/>
  <c r="M996" s="1"/>
  <c r="E997"/>
  <c r="L997"/>
  <c r="M997"/>
  <c r="F998"/>
  <c r="G998"/>
  <c r="H998"/>
  <c r="I998"/>
  <c r="J998"/>
  <c r="K998"/>
  <c r="E999"/>
  <c r="E998" s="1"/>
  <c r="L999"/>
  <c r="M999"/>
  <c r="E1000"/>
  <c r="L1000"/>
  <c r="M1000" s="1"/>
  <c r="E1001"/>
  <c r="L1001"/>
  <c r="M1001"/>
  <c r="F1002"/>
  <c r="G1002"/>
  <c r="H1002"/>
  <c r="I1002"/>
  <c r="J1002"/>
  <c r="K1002"/>
  <c r="E1003"/>
  <c r="L1003"/>
  <c r="M1003"/>
  <c r="E1004"/>
  <c r="L1004"/>
  <c r="M1004" s="1"/>
  <c r="E1005"/>
  <c r="L1005"/>
  <c r="M1005"/>
  <c r="E1006"/>
  <c r="L1006"/>
  <c r="M1006" s="1"/>
  <c r="E1007"/>
  <c r="L1007"/>
  <c r="M1007"/>
  <c r="E1008"/>
  <c r="L1008"/>
  <c r="M1008" s="1"/>
  <c r="E1009"/>
  <c r="L1009"/>
  <c r="M1009"/>
  <c r="F1010"/>
  <c r="G1010"/>
  <c r="H1010"/>
  <c r="I1010"/>
  <c r="J1010"/>
  <c r="K1010"/>
  <c r="E1011"/>
  <c r="E1010" s="1"/>
  <c r="L1011"/>
  <c r="M1011"/>
  <c r="E1012"/>
  <c r="L1012"/>
  <c r="M1012" s="1"/>
  <c r="E1013"/>
  <c r="L1013"/>
  <c r="M1013"/>
  <c r="F1014"/>
  <c r="G1014"/>
  <c r="H1014"/>
  <c r="I1014"/>
  <c r="J1014"/>
  <c r="K1014"/>
  <c r="E1015"/>
  <c r="L1015"/>
  <c r="M1015"/>
  <c r="E1016"/>
  <c r="L1016"/>
  <c r="M1016" s="1"/>
  <c r="E1017"/>
  <c r="L1017"/>
  <c r="M1017"/>
  <c r="E1018"/>
  <c r="L1018"/>
  <c r="M1018" s="1"/>
  <c r="E1020"/>
  <c r="L1020"/>
  <c r="E1021"/>
  <c r="E1019" s="1"/>
  <c r="L1021"/>
  <c r="M1021"/>
  <c r="E1022"/>
  <c r="L1022"/>
  <c r="M1022" s="1"/>
  <c r="M1023"/>
  <c r="E1024"/>
  <c r="L1024"/>
  <c r="M1025"/>
  <c r="M1026"/>
  <c r="M1027"/>
  <c r="D1028"/>
  <c r="G1028"/>
  <c r="I1028"/>
  <c r="K1028"/>
  <c r="N1028"/>
  <c r="M1031"/>
  <c r="M1032"/>
  <c r="B1035"/>
  <c r="B1037"/>
  <c r="E1037"/>
  <c r="F1037"/>
  <c r="B1038"/>
  <c r="B1040"/>
  <c r="F1040"/>
  <c r="B1041"/>
  <c r="E1042"/>
  <c r="F1042"/>
  <c r="E1045"/>
  <c r="F1045"/>
  <c r="G1045"/>
  <c r="H1045"/>
  <c r="I1045"/>
  <c r="J1045"/>
  <c r="K1045"/>
  <c r="L1045"/>
  <c r="E1046"/>
  <c r="F1046"/>
  <c r="G1046"/>
  <c r="H1046"/>
  <c r="I1046"/>
  <c r="J1046"/>
  <c r="K1046"/>
  <c r="L1046"/>
  <c r="C1047"/>
  <c r="C1048"/>
  <c r="C1049" s="1"/>
  <c r="F1051"/>
  <c r="G1051"/>
  <c r="H1051"/>
  <c r="I1051"/>
  <c r="J1051"/>
  <c r="K1051"/>
  <c r="E1052"/>
  <c r="E1051" s="1"/>
  <c r="L1052"/>
  <c r="M1052"/>
  <c r="E1053"/>
  <c r="L1053"/>
  <c r="M1053" s="1"/>
  <c r="F1054"/>
  <c r="G1054"/>
  <c r="H1054"/>
  <c r="I1054"/>
  <c r="J1054"/>
  <c r="K1054"/>
  <c r="E1055"/>
  <c r="L1055"/>
  <c r="E1056"/>
  <c r="E1054" s="1"/>
  <c r="L1056"/>
  <c r="M1056" s="1"/>
  <c r="E1057"/>
  <c r="L1057"/>
  <c r="M1057"/>
  <c r="E1058"/>
  <c r="L1058"/>
  <c r="M1058" s="1"/>
  <c r="E1059"/>
  <c r="L1059"/>
  <c r="M1059"/>
  <c r="F1060"/>
  <c r="G1060"/>
  <c r="H1060"/>
  <c r="I1060"/>
  <c r="J1060"/>
  <c r="K1060"/>
  <c r="E1061"/>
  <c r="E1060" s="1"/>
  <c r="L1061"/>
  <c r="M1061"/>
  <c r="E1062"/>
  <c r="L1062"/>
  <c r="M1062" s="1"/>
  <c r="E1063"/>
  <c r="L1063"/>
  <c r="M1063"/>
  <c r="E1064"/>
  <c r="L1064"/>
  <c r="M1064" s="1"/>
  <c r="E1065"/>
  <c r="L1065"/>
  <c r="M1065"/>
  <c r="E1066"/>
  <c r="L1066"/>
  <c r="M1066" s="1"/>
  <c r="E1067"/>
  <c r="L1067"/>
  <c r="M1067"/>
  <c r="E1068"/>
  <c r="L1068"/>
  <c r="M1068" s="1"/>
  <c r="F1069"/>
  <c r="G1069"/>
  <c r="H1069"/>
  <c r="I1069"/>
  <c r="J1069"/>
  <c r="K1069"/>
  <c r="E1070"/>
  <c r="L1070"/>
  <c r="L1069" s="1"/>
  <c r="E1071"/>
  <c r="E1069" s="1"/>
  <c r="M1069" s="1"/>
  <c r="L1071"/>
  <c r="M1071"/>
  <c r="E1072"/>
  <c r="L1072"/>
  <c r="M1072" s="1"/>
  <c r="E1073"/>
  <c r="L1073"/>
  <c r="M1073"/>
  <c r="E1074"/>
  <c r="L1074"/>
  <c r="M1074" s="1"/>
  <c r="E1075"/>
  <c r="L1075"/>
  <c r="M1075"/>
  <c r="E1076"/>
  <c r="L1076"/>
  <c r="M1076" s="1"/>
  <c r="E1077"/>
  <c r="L1077"/>
  <c r="M1077"/>
  <c r="E1078"/>
  <c r="L1078"/>
  <c r="M1078" s="1"/>
  <c r="E1079"/>
  <c r="L1079"/>
  <c r="M1079"/>
  <c r="E1080"/>
  <c r="L1080"/>
  <c r="M1080" s="1"/>
  <c r="E1081"/>
  <c r="L1081"/>
  <c r="M1081"/>
  <c r="E1082"/>
  <c r="L1082"/>
  <c r="M1082" s="1"/>
  <c r="E1083"/>
  <c r="L1083"/>
  <c r="M1083"/>
  <c r="E1084"/>
  <c r="L1084"/>
  <c r="M1084" s="1"/>
  <c r="E1085"/>
  <c r="L1085"/>
  <c r="M1085"/>
  <c r="E1086"/>
  <c r="L1086"/>
  <c r="M1086"/>
  <c r="F1087"/>
  <c r="G1087"/>
  <c r="H1087"/>
  <c r="I1087"/>
  <c r="J1087"/>
  <c r="K1087"/>
  <c r="E1088"/>
  <c r="L1088"/>
  <c r="L1087" s="1"/>
  <c r="E1089"/>
  <c r="E1087" s="1"/>
  <c r="L1089"/>
  <c r="M1089"/>
  <c r="E1090"/>
  <c r="L1090"/>
  <c r="M1090" s="1"/>
  <c r="F1091"/>
  <c r="G1091"/>
  <c r="H1091"/>
  <c r="I1091"/>
  <c r="J1091"/>
  <c r="K1091"/>
  <c r="E1092"/>
  <c r="L1092"/>
  <c r="L1091" s="1"/>
  <c r="E1093"/>
  <c r="E1091" s="1"/>
  <c r="M1091" s="1"/>
  <c r="L1093"/>
  <c r="M1093"/>
  <c r="E1094"/>
  <c r="L1094"/>
  <c r="M1094" s="1"/>
  <c r="E1095"/>
  <c r="L1095"/>
  <c r="M1095"/>
  <c r="E1096"/>
  <c r="L1096"/>
  <c r="M1096" s="1"/>
  <c r="F1097"/>
  <c r="G1097"/>
  <c r="H1097"/>
  <c r="I1097"/>
  <c r="J1097"/>
  <c r="K1097"/>
  <c r="E1098"/>
  <c r="L1098"/>
  <c r="L1097" s="1"/>
  <c r="E1099"/>
  <c r="E1097" s="1"/>
  <c r="M1097" s="1"/>
  <c r="L1099"/>
  <c r="M1099"/>
  <c r="E1100"/>
  <c r="L1100"/>
  <c r="M1100" s="1"/>
  <c r="E1101"/>
  <c r="L1101"/>
  <c r="M1101"/>
  <c r="E1102"/>
  <c r="L1102"/>
  <c r="M1102" s="1"/>
  <c r="E1103"/>
  <c r="L1103"/>
  <c r="M1103"/>
  <c r="F1104"/>
  <c r="G1104"/>
  <c r="H1104"/>
  <c r="I1104"/>
  <c r="J1104"/>
  <c r="K1104"/>
  <c r="E1105"/>
  <c r="E1104" s="1"/>
  <c r="L1105"/>
  <c r="M1105"/>
  <c r="E1106"/>
  <c r="L1106"/>
  <c r="M1106" s="1"/>
  <c r="E1107"/>
  <c r="L1107"/>
  <c r="M1107"/>
  <c r="E1108"/>
  <c r="L1108"/>
  <c r="M1108" s="1"/>
  <c r="E1109"/>
  <c r="L1109"/>
  <c r="M1109"/>
  <c r="E1110"/>
  <c r="L1110"/>
  <c r="M1110" s="1"/>
  <c r="E1111"/>
  <c r="L1111"/>
  <c r="M1111"/>
  <c r="E1112"/>
  <c r="L1112"/>
  <c r="M1112" s="1"/>
  <c r="F1113"/>
  <c r="G1113"/>
  <c r="H1113"/>
  <c r="I1113"/>
  <c r="J1113"/>
  <c r="K1113"/>
  <c r="E1114"/>
  <c r="L1114"/>
  <c r="L1113" s="1"/>
  <c r="E1115"/>
  <c r="E1113" s="1"/>
  <c r="L1115"/>
  <c r="M1115"/>
  <c r="E1116"/>
  <c r="L1116"/>
  <c r="M1116" s="1"/>
  <c r="E1117"/>
  <c r="L1117"/>
  <c r="M1117"/>
  <c r="E1118"/>
  <c r="L1118"/>
  <c r="M1118" s="1"/>
  <c r="E1119"/>
  <c r="L1119"/>
  <c r="M1119"/>
  <c r="E1120"/>
  <c r="L1120"/>
  <c r="M1120" s="1"/>
  <c r="E1121"/>
  <c r="L1121"/>
  <c r="M1121"/>
  <c r="F1122"/>
  <c r="F1166" s="1"/>
  <c r="G1122"/>
  <c r="H1122"/>
  <c r="H1166" s="1"/>
  <c r="I1122"/>
  <c r="J1122"/>
  <c r="J1166" s="1"/>
  <c r="K1122"/>
  <c r="E1123"/>
  <c r="E1122" s="1"/>
  <c r="L1123"/>
  <c r="M1123"/>
  <c r="E1124"/>
  <c r="L1124"/>
  <c r="M1124" s="1"/>
  <c r="E1125"/>
  <c r="L1125"/>
  <c r="M1125"/>
  <c r="E1126"/>
  <c r="L1126"/>
  <c r="M1126" s="1"/>
  <c r="E1127"/>
  <c r="L1127"/>
  <c r="M1127"/>
  <c r="E1128"/>
  <c r="L1128"/>
  <c r="M1128" s="1"/>
  <c r="F1129"/>
  <c r="G1129"/>
  <c r="H1129"/>
  <c r="I1129"/>
  <c r="J1129"/>
  <c r="K1129"/>
  <c r="E1130"/>
  <c r="L1130"/>
  <c r="L1129" s="1"/>
  <c r="E1131"/>
  <c r="E1129" s="1"/>
  <c r="M1129" s="1"/>
  <c r="L1131"/>
  <c r="M1131"/>
  <c r="E1132"/>
  <c r="L1132"/>
  <c r="M1132" s="1"/>
  <c r="E1133"/>
  <c r="L1133"/>
  <c r="M1133"/>
  <c r="E1134"/>
  <c r="L1134"/>
  <c r="M1134" s="1"/>
  <c r="E1135"/>
  <c r="L1135"/>
  <c r="M1135"/>
  <c r="F1136"/>
  <c r="G1136"/>
  <c r="H1136"/>
  <c r="I1136"/>
  <c r="J1136"/>
  <c r="K1136"/>
  <c r="E1137"/>
  <c r="E1136" s="1"/>
  <c r="L1137"/>
  <c r="M1137"/>
  <c r="E1138"/>
  <c r="L1138"/>
  <c r="M1138" s="1"/>
  <c r="E1139"/>
  <c r="L1139"/>
  <c r="M1139"/>
  <c r="F1140"/>
  <c r="G1140"/>
  <c r="H1140"/>
  <c r="I1140"/>
  <c r="J1140"/>
  <c r="K1140"/>
  <c r="E1141"/>
  <c r="E1140" s="1"/>
  <c r="L1141"/>
  <c r="M1141"/>
  <c r="E1142"/>
  <c r="L1142"/>
  <c r="M1142" s="1"/>
  <c r="E1143"/>
  <c r="L1143"/>
  <c r="M1143"/>
  <c r="E1144"/>
  <c r="L1144"/>
  <c r="M1144" s="1"/>
  <c r="E1145"/>
  <c r="L1145"/>
  <c r="M1145"/>
  <c r="E1146"/>
  <c r="L1146"/>
  <c r="M1146" s="1"/>
  <c r="E1147"/>
  <c r="L1147"/>
  <c r="M1147"/>
  <c r="F1148"/>
  <c r="G1148"/>
  <c r="H1148"/>
  <c r="I1148"/>
  <c r="J1148"/>
  <c r="K1148"/>
  <c r="E1149"/>
  <c r="E1148" s="1"/>
  <c r="L1149"/>
  <c r="M1149"/>
  <c r="E1150"/>
  <c r="L1150"/>
  <c r="M1150" s="1"/>
  <c r="E1151"/>
  <c r="L1151"/>
  <c r="M1151"/>
  <c r="F1152"/>
  <c r="G1152"/>
  <c r="H1152"/>
  <c r="I1152"/>
  <c r="J1152"/>
  <c r="K1152"/>
  <c r="E1153"/>
  <c r="E1152" s="1"/>
  <c r="L1153"/>
  <c r="E1154"/>
  <c r="L1154"/>
  <c r="M1154" s="1"/>
  <c r="E1155"/>
  <c r="L1155"/>
  <c r="M1155"/>
  <c r="E1156"/>
  <c r="L1156"/>
  <c r="M1156" s="1"/>
  <c r="E1158"/>
  <c r="L1158"/>
  <c r="L1157" s="1"/>
  <c r="E1159"/>
  <c r="E1157" s="1"/>
  <c r="M1157" s="1"/>
  <c r="L1159"/>
  <c r="E1160"/>
  <c r="L1160"/>
  <c r="M1160" s="1"/>
  <c r="M1161"/>
  <c r="E1162"/>
  <c r="L1162"/>
  <c r="M1162" s="1"/>
  <c r="M1163"/>
  <c r="M1164"/>
  <c r="M1165"/>
  <c r="D1166"/>
  <c r="G1166"/>
  <c r="I1166"/>
  <c r="K1166"/>
  <c r="N1166"/>
  <c r="M1169"/>
  <c r="M1170"/>
  <c r="T12" i="5"/>
  <c r="T13"/>
  <c r="I14"/>
  <c r="T14"/>
  <c r="T15"/>
  <c r="I16"/>
  <c r="L16"/>
  <c r="M16"/>
  <c r="T16"/>
  <c r="I17"/>
  <c r="T17"/>
  <c r="T18"/>
  <c r="I19"/>
  <c r="M19"/>
  <c r="T19"/>
  <c r="I20"/>
  <c r="T20"/>
  <c r="L21"/>
  <c r="M21"/>
  <c r="T21"/>
  <c r="T22"/>
  <c r="T23"/>
  <c r="L24"/>
  <c r="M24"/>
  <c r="N24"/>
  <c r="O24"/>
  <c r="P24"/>
  <c r="Q24"/>
  <c r="R24"/>
  <c r="S24"/>
  <c r="T24"/>
  <c r="L25"/>
  <c r="M25"/>
  <c r="N25"/>
  <c r="O25"/>
  <c r="P25"/>
  <c r="Q25"/>
  <c r="R25"/>
  <c r="S25"/>
  <c r="T25"/>
  <c r="J26"/>
  <c r="T26"/>
  <c r="J27"/>
  <c r="T27"/>
  <c r="J28"/>
  <c r="T28"/>
  <c r="T29"/>
  <c r="L30"/>
  <c r="M30"/>
  <c r="N30"/>
  <c r="O30"/>
  <c r="P30"/>
  <c r="Q30"/>
  <c r="R30"/>
  <c r="S30"/>
  <c r="T30"/>
  <c r="L31"/>
  <c r="S31"/>
  <c r="T31"/>
  <c r="L32"/>
  <c r="S32"/>
  <c r="T32"/>
  <c r="L33"/>
  <c r="M33"/>
  <c r="N33"/>
  <c r="O33"/>
  <c r="P33"/>
  <c r="Q33"/>
  <c r="R33"/>
  <c r="S33"/>
  <c r="T33"/>
  <c r="L34"/>
  <c r="S34"/>
  <c r="T34"/>
  <c r="L35"/>
  <c r="S35"/>
  <c r="T35"/>
  <c r="L36"/>
  <c r="S36"/>
  <c r="T36"/>
  <c r="L37"/>
  <c r="S37"/>
  <c r="T37"/>
  <c r="L38"/>
  <c r="S38"/>
  <c r="T38"/>
  <c r="L39"/>
  <c r="M39"/>
  <c r="N39"/>
  <c r="O39"/>
  <c r="P39"/>
  <c r="Q39"/>
  <c r="R39"/>
  <c r="S39"/>
  <c r="T39"/>
  <c r="L40"/>
  <c r="S40"/>
  <c r="T40"/>
  <c r="L41"/>
  <c r="S41"/>
  <c r="T41"/>
  <c r="L42"/>
  <c r="S42"/>
  <c r="T42"/>
  <c r="L43"/>
  <c r="S43"/>
  <c r="T43"/>
  <c r="L44"/>
  <c r="S44"/>
  <c r="T44"/>
  <c r="L45"/>
  <c r="S45"/>
  <c r="T45"/>
  <c r="L46"/>
  <c r="S46"/>
  <c r="T46"/>
  <c r="L47"/>
  <c r="S47"/>
  <c r="T47"/>
  <c r="L48"/>
  <c r="M48"/>
  <c r="N48"/>
  <c r="O48"/>
  <c r="P48"/>
  <c r="Q48"/>
  <c r="R48"/>
  <c r="S48"/>
  <c r="T48"/>
  <c r="L49"/>
  <c r="S49"/>
  <c r="T49"/>
  <c r="L50"/>
  <c r="S50"/>
  <c r="T50"/>
  <c r="L51"/>
  <c r="S51"/>
  <c r="T51"/>
  <c r="L52"/>
  <c r="S52"/>
  <c r="T52"/>
  <c r="L53"/>
  <c r="S53"/>
  <c r="T53"/>
  <c r="L54"/>
  <c r="S54"/>
  <c r="T54"/>
  <c r="L55"/>
  <c r="S55"/>
  <c r="T55"/>
  <c r="L56"/>
  <c r="S56"/>
  <c r="T56"/>
  <c r="L57"/>
  <c r="S57"/>
  <c r="T57"/>
  <c r="L58"/>
  <c r="S58"/>
  <c r="T58"/>
  <c r="L59"/>
  <c r="S59"/>
  <c r="T59"/>
  <c r="L60"/>
  <c r="S60"/>
  <c r="T60"/>
  <c r="L61"/>
  <c r="S61"/>
  <c r="T61"/>
  <c r="L62"/>
  <c r="S62"/>
  <c r="T62"/>
  <c r="L63"/>
  <c r="S63"/>
  <c r="T63"/>
  <c r="L64"/>
  <c r="S64"/>
  <c r="T64"/>
  <c r="L65"/>
  <c r="S65"/>
  <c r="T65"/>
  <c r="L66"/>
  <c r="M66"/>
  <c r="N66"/>
  <c r="O66"/>
  <c r="P66"/>
  <c r="Q66"/>
  <c r="R66"/>
  <c r="S66"/>
  <c r="T66"/>
  <c r="L67"/>
  <c r="S67"/>
  <c r="T67"/>
  <c r="L68"/>
  <c r="S68"/>
  <c r="T68"/>
  <c r="L69"/>
  <c r="S69"/>
  <c r="T69"/>
  <c r="L70"/>
  <c r="M70"/>
  <c r="N70"/>
  <c r="O70"/>
  <c r="P70"/>
  <c r="Q70"/>
  <c r="R70"/>
  <c r="S70"/>
  <c r="T70"/>
  <c r="L71"/>
  <c r="S71"/>
  <c r="T71"/>
  <c r="L72"/>
  <c r="S72"/>
  <c r="T72"/>
  <c r="L73"/>
  <c r="S73"/>
  <c r="T73"/>
  <c r="L74"/>
  <c r="S74"/>
  <c r="T74"/>
  <c r="L75"/>
  <c r="S75"/>
  <c r="T75"/>
  <c r="L76"/>
  <c r="M76"/>
  <c r="N76"/>
  <c r="O76"/>
  <c r="P76"/>
  <c r="Q76"/>
  <c r="R76"/>
  <c r="S76"/>
  <c r="T76"/>
  <c r="L77"/>
  <c r="S77"/>
  <c r="T77"/>
  <c r="L78"/>
  <c r="S78"/>
  <c r="T78"/>
  <c r="L79"/>
  <c r="S79"/>
  <c r="T79"/>
  <c r="L80"/>
  <c r="S80"/>
  <c r="T80"/>
  <c r="L81"/>
  <c r="S81"/>
  <c r="T81"/>
  <c r="L82"/>
  <c r="S82"/>
  <c r="T82"/>
  <c r="L83"/>
  <c r="M83"/>
  <c r="N83"/>
  <c r="O83"/>
  <c r="P83"/>
  <c r="Q83"/>
  <c r="R83"/>
  <c r="S83"/>
  <c r="T83"/>
  <c r="L84"/>
  <c r="S84"/>
  <c r="T84"/>
  <c r="L85"/>
  <c r="S85"/>
  <c r="T85"/>
  <c r="L86"/>
  <c r="S86"/>
  <c r="T86"/>
  <c r="L87"/>
  <c r="S87"/>
  <c r="T87"/>
  <c r="L88"/>
  <c r="S88"/>
  <c r="T88"/>
  <c r="L89"/>
  <c r="S89"/>
  <c r="T89"/>
  <c r="L90"/>
  <c r="S90"/>
  <c r="T90"/>
  <c r="L91"/>
  <c r="S91"/>
  <c r="T91"/>
  <c r="L92"/>
  <c r="M92"/>
  <c r="N92"/>
  <c r="O92"/>
  <c r="P92"/>
  <c r="Q92"/>
  <c r="R92"/>
  <c r="S92"/>
  <c r="T92"/>
  <c r="L93"/>
  <c r="S93"/>
  <c r="T93"/>
  <c r="L94"/>
  <c r="S94"/>
  <c r="T94"/>
  <c r="L95"/>
  <c r="S95"/>
  <c r="T95"/>
  <c r="L96"/>
  <c r="S96"/>
  <c r="T96"/>
  <c r="L97"/>
  <c r="S97"/>
  <c r="T97"/>
  <c r="L98"/>
  <c r="S98"/>
  <c r="T98"/>
  <c r="L99"/>
  <c r="S99"/>
  <c r="T99"/>
  <c r="L100"/>
  <c r="S100"/>
  <c r="T100"/>
  <c r="L101"/>
  <c r="M101"/>
  <c r="N101"/>
  <c r="O101"/>
  <c r="P101"/>
  <c r="Q101"/>
  <c r="R101"/>
  <c r="S101"/>
  <c r="T101"/>
  <c r="L102"/>
  <c r="S102"/>
  <c r="T102"/>
  <c r="L103"/>
  <c r="S103"/>
  <c r="T103"/>
  <c r="L104"/>
  <c r="S104"/>
  <c r="T104"/>
  <c r="L105"/>
  <c r="S105"/>
  <c r="T105"/>
  <c r="L106"/>
  <c r="S106"/>
  <c r="T106"/>
  <c r="L107"/>
  <c r="S107"/>
  <c r="T107"/>
  <c r="L108"/>
  <c r="M108"/>
  <c r="N108"/>
  <c r="O108"/>
  <c r="P108"/>
  <c r="Q108"/>
  <c r="R108"/>
  <c r="S108"/>
  <c r="T108"/>
  <c r="L109"/>
  <c r="S109"/>
  <c r="T109"/>
  <c r="L110"/>
  <c r="S110"/>
  <c r="T110"/>
  <c r="L111"/>
  <c r="S111"/>
  <c r="T111"/>
  <c r="L112"/>
  <c r="S112"/>
  <c r="T112"/>
  <c r="L113"/>
  <c r="S113"/>
  <c r="T113"/>
  <c r="L114"/>
  <c r="S114"/>
  <c r="T114"/>
  <c r="L115"/>
  <c r="M115"/>
  <c r="N115"/>
  <c r="O115"/>
  <c r="P115"/>
  <c r="Q115"/>
  <c r="R115"/>
  <c r="S115"/>
  <c r="T115"/>
  <c r="L116"/>
  <c r="S116"/>
  <c r="T116"/>
  <c r="L117"/>
  <c r="S117"/>
  <c r="T117"/>
  <c r="L118"/>
  <c r="S118"/>
  <c r="T118"/>
  <c r="L119"/>
  <c r="M119"/>
  <c r="N119"/>
  <c r="O119"/>
  <c r="P119"/>
  <c r="Q119"/>
  <c r="R119"/>
  <c r="S119"/>
  <c r="T119"/>
  <c r="L120"/>
  <c r="S120"/>
  <c r="T120"/>
  <c r="L121"/>
  <c r="S121"/>
  <c r="T121"/>
  <c r="L122"/>
  <c r="S122"/>
  <c r="T122"/>
  <c r="L123"/>
  <c r="S123"/>
  <c r="T123"/>
  <c r="L124"/>
  <c r="S124"/>
  <c r="T124"/>
  <c r="L125"/>
  <c r="S125"/>
  <c r="T125"/>
  <c r="L126"/>
  <c r="S126"/>
  <c r="T126"/>
  <c r="L127"/>
  <c r="M127"/>
  <c r="N127"/>
  <c r="O127"/>
  <c r="P127"/>
  <c r="Q127"/>
  <c r="R127"/>
  <c r="S127"/>
  <c r="T127"/>
  <c r="L128"/>
  <c r="S128"/>
  <c r="T128"/>
  <c r="L129"/>
  <c r="S129"/>
  <c r="T129"/>
  <c r="L130"/>
  <c r="S130"/>
  <c r="T130"/>
  <c r="L131"/>
  <c r="M131"/>
  <c r="N131"/>
  <c r="O131"/>
  <c r="P131"/>
  <c r="Q131"/>
  <c r="R131"/>
  <c r="S131"/>
  <c r="T131"/>
  <c r="L132"/>
  <c r="S132"/>
  <c r="T132"/>
  <c r="L133"/>
  <c r="S133"/>
  <c r="T133"/>
  <c r="L134"/>
  <c r="S134"/>
  <c r="T134"/>
  <c r="L135"/>
  <c r="S135"/>
  <c r="T135"/>
  <c r="L136"/>
  <c r="S136"/>
  <c r="T136"/>
  <c r="L137"/>
  <c r="S137"/>
  <c r="T137"/>
  <c r="L138"/>
  <c r="S138"/>
  <c r="T138"/>
  <c r="L139"/>
  <c r="S139"/>
  <c r="T139"/>
  <c r="T140"/>
  <c r="L141"/>
  <c r="S141"/>
  <c r="T141"/>
  <c r="T142"/>
  <c r="T143"/>
  <c r="T144"/>
  <c r="K145"/>
  <c r="L145"/>
  <c r="M145"/>
  <c r="N145"/>
  <c r="O145"/>
  <c r="P145"/>
  <c r="Q145"/>
  <c r="R145"/>
  <c r="S145"/>
  <c r="T145"/>
  <c r="U145"/>
  <c r="T146"/>
  <c r="T147"/>
  <c r="T148"/>
  <c r="T149"/>
  <c r="T150"/>
  <c r="T151"/>
  <c r="T152"/>
  <c r="T153"/>
  <c r="T154"/>
  <c r="F188" i="3" l="1"/>
  <c r="H188"/>
  <c r="J188"/>
  <c r="L188"/>
  <c r="E189"/>
  <c r="G189"/>
  <c r="I189"/>
  <c r="K189"/>
  <c r="E191"/>
  <c r="G191"/>
  <c r="I191"/>
  <c r="K191"/>
  <c r="F192"/>
  <c r="H192"/>
  <c r="J192"/>
  <c r="L192"/>
  <c r="E193"/>
  <c r="M193" s="1"/>
  <c r="G193"/>
  <c r="I193"/>
  <c r="K193"/>
  <c r="F194"/>
  <c r="H194"/>
  <c r="J194"/>
  <c r="L194"/>
  <c r="E195"/>
  <c r="M195" s="1"/>
  <c r="G195"/>
  <c r="I195"/>
  <c r="K195"/>
  <c r="E197"/>
  <c r="M197" s="1"/>
  <c r="G197"/>
  <c r="I197"/>
  <c r="K197"/>
  <c r="F198"/>
  <c r="H198"/>
  <c r="J198"/>
  <c r="L198"/>
  <c r="E199"/>
  <c r="G199"/>
  <c r="I199"/>
  <c r="K199"/>
  <c r="F200"/>
  <c r="H200"/>
  <c r="J200"/>
  <c r="L200"/>
  <c r="E201"/>
  <c r="M201" s="1"/>
  <c r="G201"/>
  <c r="I201"/>
  <c r="K201"/>
  <c r="F202"/>
  <c r="H202"/>
  <c r="J202"/>
  <c r="L202"/>
  <c r="E203"/>
  <c r="G203"/>
  <c r="I203"/>
  <c r="K203"/>
  <c r="F206"/>
  <c r="H206"/>
  <c r="J206"/>
  <c r="L206"/>
  <c r="E207"/>
  <c r="G207"/>
  <c r="I207"/>
  <c r="K207"/>
  <c r="F208"/>
  <c r="H208"/>
  <c r="J208"/>
  <c r="L208"/>
  <c r="E209"/>
  <c r="M209" s="1"/>
  <c r="G209"/>
  <c r="I209"/>
  <c r="K209"/>
  <c r="F210"/>
  <c r="H210"/>
  <c r="J210"/>
  <c r="L210"/>
  <c r="E211"/>
  <c r="M211" s="1"/>
  <c r="G211"/>
  <c r="I211"/>
  <c r="K211"/>
  <c r="F212"/>
  <c r="H212"/>
  <c r="J212"/>
  <c r="L212"/>
  <c r="E213"/>
  <c r="G213"/>
  <c r="I213"/>
  <c r="K213"/>
  <c r="F214"/>
  <c r="H214"/>
  <c r="J214"/>
  <c r="L214"/>
  <c r="E215"/>
  <c r="G215"/>
  <c r="I215"/>
  <c r="K215"/>
  <c r="F216"/>
  <c r="H216"/>
  <c r="J216"/>
  <c r="L216"/>
  <c r="E217"/>
  <c r="G217"/>
  <c r="I217"/>
  <c r="K217"/>
  <c r="F218"/>
  <c r="H218"/>
  <c r="J218"/>
  <c r="L218"/>
  <c r="E219"/>
  <c r="G219"/>
  <c r="I219"/>
  <c r="K219"/>
  <c r="F220"/>
  <c r="H220"/>
  <c r="J220"/>
  <c r="L220"/>
  <c r="E221"/>
  <c r="G221"/>
  <c r="I221"/>
  <c r="K221"/>
  <c r="F222"/>
  <c r="H222"/>
  <c r="J222"/>
  <c r="L222"/>
  <c r="F224"/>
  <c r="H224"/>
  <c r="J224"/>
  <c r="L224"/>
  <c r="E225"/>
  <c r="M225" s="1"/>
  <c r="G225"/>
  <c r="I225"/>
  <c r="K225"/>
  <c r="F226"/>
  <c r="H226"/>
  <c r="J226"/>
  <c r="L226"/>
  <c r="F228"/>
  <c r="H228"/>
  <c r="J228"/>
  <c r="L228"/>
  <c r="E229"/>
  <c r="G229"/>
  <c r="I229"/>
  <c r="K229"/>
  <c r="F230"/>
  <c r="H230"/>
  <c r="J230"/>
  <c r="L230"/>
  <c r="E231"/>
  <c r="G231"/>
  <c r="I231"/>
  <c r="K231"/>
  <c r="F232"/>
  <c r="H232"/>
  <c r="J232"/>
  <c r="L232"/>
  <c r="F234"/>
  <c r="H234"/>
  <c r="J234"/>
  <c r="L234"/>
  <c r="E235"/>
  <c r="G235"/>
  <c r="I235"/>
  <c r="K235"/>
  <c r="E241"/>
  <c r="G241"/>
  <c r="I241"/>
  <c r="K241"/>
  <c r="F242"/>
  <c r="H242"/>
  <c r="J242"/>
  <c r="L242"/>
  <c r="E243"/>
  <c r="G243"/>
  <c r="I243"/>
  <c r="K243"/>
  <c r="F244"/>
  <c r="H244"/>
  <c r="J244"/>
  <c r="L244"/>
  <c r="E245"/>
  <c r="G245"/>
  <c r="I245"/>
  <c r="K245"/>
  <c r="F246"/>
  <c r="H246"/>
  <c r="J246"/>
  <c r="L246"/>
  <c r="E247"/>
  <c r="G247"/>
  <c r="I247"/>
  <c r="K247"/>
  <c r="F248"/>
  <c r="H248"/>
  <c r="J248"/>
  <c r="L248"/>
  <c r="F250"/>
  <c r="H250"/>
  <c r="J250"/>
  <c r="L250"/>
  <c r="E251"/>
  <c r="G251"/>
  <c r="I251"/>
  <c r="K251"/>
  <c r="F252"/>
  <c r="H252"/>
  <c r="J252"/>
  <c r="L252"/>
  <c r="E253"/>
  <c r="G253"/>
  <c r="I253"/>
  <c r="K253"/>
  <c r="F254"/>
  <c r="H254"/>
  <c r="J254"/>
  <c r="L254"/>
  <c r="E259"/>
  <c r="G259"/>
  <c r="I259"/>
  <c r="K259"/>
  <c r="F260"/>
  <c r="H260"/>
  <c r="J260"/>
  <c r="L260"/>
  <c r="E261"/>
  <c r="G261"/>
  <c r="I261"/>
  <c r="K261"/>
  <c r="F262"/>
  <c r="H262"/>
  <c r="J262"/>
  <c r="L262"/>
  <c r="E263"/>
  <c r="G263"/>
  <c r="I263"/>
  <c r="K263"/>
  <c r="F264"/>
  <c r="H264"/>
  <c r="J264"/>
  <c r="L264"/>
  <c r="F266"/>
  <c r="H266"/>
  <c r="J266"/>
  <c r="L266"/>
  <c r="E267"/>
  <c r="G267"/>
  <c r="I267"/>
  <c r="K267"/>
  <c r="F268"/>
  <c r="H268"/>
  <c r="J268"/>
  <c r="L268"/>
  <c r="E273"/>
  <c r="G273"/>
  <c r="I273"/>
  <c r="K273"/>
  <c r="F274"/>
  <c r="H274"/>
  <c r="J274"/>
  <c r="L274"/>
  <c r="E277"/>
  <c r="G277"/>
  <c r="I277"/>
  <c r="K277"/>
  <c r="F278"/>
  <c r="H278"/>
  <c r="J278"/>
  <c r="L278"/>
  <c r="E279"/>
  <c r="G279"/>
  <c r="I279"/>
  <c r="K279"/>
  <c r="F280"/>
  <c r="H280"/>
  <c r="J280"/>
  <c r="L280"/>
  <c r="E281"/>
  <c r="G281"/>
  <c r="I281"/>
  <c r="K281"/>
  <c r="F282"/>
  <c r="H282"/>
  <c r="J282"/>
  <c r="L282"/>
  <c r="E283"/>
  <c r="G283"/>
  <c r="I283"/>
  <c r="K283"/>
  <c r="E285"/>
  <c r="G285"/>
  <c r="I285"/>
  <c r="K285"/>
  <c r="F286"/>
  <c r="H286"/>
  <c r="J286"/>
  <c r="L286"/>
  <c r="E289"/>
  <c r="G289"/>
  <c r="I289"/>
  <c r="K289"/>
  <c r="F290"/>
  <c r="H290"/>
  <c r="J290"/>
  <c r="L290"/>
  <c r="E291"/>
  <c r="G291"/>
  <c r="I291"/>
  <c r="K291"/>
  <c r="F292"/>
  <c r="H292"/>
  <c r="J292"/>
  <c r="L292"/>
  <c r="Q70" i="1" s="1"/>
  <c r="G70" s="1"/>
  <c r="N70" s="1"/>
  <c r="E188" i="3"/>
  <c r="M188" s="1"/>
  <c r="G188"/>
  <c r="I188"/>
  <c r="K188"/>
  <c r="F189"/>
  <c r="H189"/>
  <c r="J189"/>
  <c r="L189"/>
  <c r="F191"/>
  <c r="H191"/>
  <c r="J191"/>
  <c r="L191"/>
  <c r="E192"/>
  <c r="M192" s="1"/>
  <c r="G192"/>
  <c r="I192"/>
  <c r="K192"/>
  <c r="F193"/>
  <c r="H193"/>
  <c r="J193"/>
  <c r="L193"/>
  <c r="E194"/>
  <c r="M194" s="1"/>
  <c r="G194"/>
  <c r="I194"/>
  <c r="K194"/>
  <c r="F195"/>
  <c r="H195"/>
  <c r="J195"/>
  <c r="L195"/>
  <c r="F197"/>
  <c r="H197"/>
  <c r="J197"/>
  <c r="L197"/>
  <c r="E198"/>
  <c r="M198" s="1"/>
  <c r="G198"/>
  <c r="I198"/>
  <c r="K198"/>
  <c r="F199"/>
  <c r="H199"/>
  <c r="J199"/>
  <c r="L199"/>
  <c r="E200"/>
  <c r="M200" s="1"/>
  <c r="G200"/>
  <c r="I200"/>
  <c r="K200"/>
  <c r="F201"/>
  <c r="H201"/>
  <c r="J201"/>
  <c r="L201"/>
  <c r="E202"/>
  <c r="M202" s="1"/>
  <c r="G202"/>
  <c r="I202"/>
  <c r="K202"/>
  <c r="F203"/>
  <c r="H203"/>
  <c r="J203"/>
  <c r="L203"/>
  <c r="E206"/>
  <c r="M206" s="1"/>
  <c r="G206"/>
  <c r="I206"/>
  <c r="K206"/>
  <c r="F207"/>
  <c r="H207"/>
  <c r="J207"/>
  <c r="L207"/>
  <c r="E208"/>
  <c r="M208" s="1"/>
  <c r="G208"/>
  <c r="I208"/>
  <c r="K208"/>
  <c r="F209"/>
  <c r="H209"/>
  <c r="J209"/>
  <c r="L209"/>
  <c r="E210"/>
  <c r="M210" s="1"/>
  <c r="G210"/>
  <c r="I210"/>
  <c r="K210"/>
  <c r="F211"/>
  <c r="H211"/>
  <c r="J211"/>
  <c r="L211"/>
  <c r="E212"/>
  <c r="M212" s="1"/>
  <c r="G212"/>
  <c r="I212"/>
  <c r="K212"/>
  <c r="F213"/>
  <c r="H213"/>
  <c r="J213"/>
  <c r="L213"/>
  <c r="E214"/>
  <c r="M214" s="1"/>
  <c r="G214"/>
  <c r="I214"/>
  <c r="K214"/>
  <c r="F215"/>
  <c r="H215"/>
  <c r="J215"/>
  <c r="L215"/>
  <c r="E216"/>
  <c r="M216" s="1"/>
  <c r="G216"/>
  <c r="I216"/>
  <c r="K216"/>
  <c r="E187"/>
  <c r="G187"/>
  <c r="I187"/>
  <c r="G40" i="2" s="1"/>
  <c r="K187" i="3"/>
  <c r="I40" i="2" s="1"/>
  <c r="F190" i="3"/>
  <c r="H190"/>
  <c r="J190"/>
  <c r="H41" i="2" s="1"/>
  <c r="L190" i="3"/>
  <c r="F196"/>
  <c r="H196"/>
  <c r="J196"/>
  <c r="L196"/>
  <c r="F204"/>
  <c r="H204"/>
  <c r="J204"/>
  <c r="L204"/>
  <c r="E205"/>
  <c r="G205"/>
  <c r="I205"/>
  <c r="K205"/>
  <c r="E223"/>
  <c r="G223"/>
  <c r="I223"/>
  <c r="K223"/>
  <c r="E227"/>
  <c r="G227"/>
  <c r="I227"/>
  <c r="K227"/>
  <c r="E233"/>
  <c r="G233"/>
  <c r="I233"/>
  <c r="K233"/>
  <c r="F236"/>
  <c r="H236"/>
  <c r="J236"/>
  <c r="L236"/>
  <c r="E237"/>
  <c r="G237"/>
  <c r="I237"/>
  <c r="K237"/>
  <c r="F238"/>
  <c r="H238"/>
  <c r="J238"/>
  <c r="L238"/>
  <c r="E239"/>
  <c r="G239"/>
  <c r="I239"/>
  <c r="K239"/>
  <c r="F240"/>
  <c r="H240"/>
  <c r="J240"/>
  <c r="L240"/>
  <c r="Q66" i="1" s="1"/>
  <c r="G66" s="1"/>
  <c r="N66" s="1"/>
  <c r="E249" i="3"/>
  <c r="G249"/>
  <c r="I249"/>
  <c r="G63" i="2" s="1"/>
  <c r="K249" i="3"/>
  <c r="I63" i="2" s="1"/>
  <c r="E255" i="3"/>
  <c r="G255"/>
  <c r="I255"/>
  <c r="K255"/>
  <c r="F256"/>
  <c r="H256"/>
  <c r="J256"/>
  <c r="H47" i="2" s="1"/>
  <c r="L256" i="3"/>
  <c r="E257"/>
  <c r="G257"/>
  <c r="I257"/>
  <c r="K257"/>
  <c r="F258"/>
  <c r="H258"/>
  <c r="J258"/>
  <c r="L258"/>
  <c r="E265"/>
  <c r="G265"/>
  <c r="I265"/>
  <c r="K265"/>
  <c r="E269"/>
  <c r="G269"/>
  <c r="I269"/>
  <c r="K269"/>
  <c r="F270"/>
  <c r="H270"/>
  <c r="J270"/>
  <c r="L270"/>
  <c r="E271"/>
  <c r="G271"/>
  <c r="I271"/>
  <c r="K271"/>
  <c r="F272"/>
  <c r="H272"/>
  <c r="J272"/>
  <c r="H51" i="2" s="1"/>
  <c r="L272" i="3"/>
  <c r="E275"/>
  <c r="G275"/>
  <c r="I275"/>
  <c r="K275"/>
  <c r="F276"/>
  <c r="H276"/>
  <c r="J276"/>
  <c r="L276"/>
  <c r="F284"/>
  <c r="H284"/>
  <c r="J284"/>
  <c r="L284"/>
  <c r="Q60" i="1" s="1"/>
  <c r="G60" s="1"/>
  <c r="N60" s="1"/>
  <c r="E287" i="3"/>
  <c r="G287"/>
  <c r="I287"/>
  <c r="K287"/>
  <c r="F288"/>
  <c r="H288"/>
  <c r="J288"/>
  <c r="H50" i="2" s="1"/>
  <c r="L288" i="3"/>
  <c r="F187"/>
  <c r="H187"/>
  <c r="J187"/>
  <c r="H40" i="2" s="1"/>
  <c r="L187" i="3"/>
  <c r="Q54" i="1" s="1"/>
  <c r="G54" s="1"/>
  <c r="N54" s="1"/>
  <c r="E190" i="3"/>
  <c r="G190"/>
  <c r="I190"/>
  <c r="G41" i="2" s="1"/>
  <c r="F41" s="1"/>
  <c r="K190" i="3"/>
  <c r="I41" i="2" s="1"/>
  <c r="E196" i="3"/>
  <c r="G196"/>
  <c r="I196"/>
  <c r="K196"/>
  <c r="E204"/>
  <c r="M204" s="1"/>
  <c r="G204"/>
  <c r="I204"/>
  <c r="K204"/>
  <c r="F205"/>
  <c r="H205"/>
  <c r="J205"/>
  <c r="L205"/>
  <c r="K301"/>
  <c r="K445" s="1"/>
  <c r="I301"/>
  <c r="I445" s="1"/>
  <c r="G301"/>
  <c r="G445" s="1"/>
  <c r="E301"/>
  <c r="E445" s="1"/>
  <c r="E598" s="1"/>
  <c r="K297"/>
  <c r="I55" i="2" s="1"/>
  <c r="I297" i="3"/>
  <c r="G55" i="2" s="1"/>
  <c r="G297" i="3"/>
  <c r="E297"/>
  <c r="L296"/>
  <c r="Q62" i="1" s="1"/>
  <c r="G62" s="1"/>
  <c r="N62" s="1"/>
  <c r="J296" i="3"/>
  <c r="H54" i="2" s="1"/>
  <c r="H296" i="3"/>
  <c r="F296"/>
  <c r="K295"/>
  <c r="I295"/>
  <c r="G295"/>
  <c r="E295"/>
  <c r="L294"/>
  <c r="J294"/>
  <c r="H53" i="2" s="1"/>
  <c r="H294" i="3"/>
  <c r="F294"/>
  <c r="K293"/>
  <c r="I52" i="2" s="1"/>
  <c r="I293" i="3"/>
  <c r="G52" i="2" s="1"/>
  <c r="G293" i="3"/>
  <c r="E293"/>
  <c r="K292"/>
  <c r="G292"/>
  <c r="L291"/>
  <c r="H291"/>
  <c r="I290"/>
  <c r="E290"/>
  <c r="M290" s="1"/>
  <c r="J289"/>
  <c r="F289"/>
  <c r="K288"/>
  <c r="I50" i="2" s="1"/>
  <c r="G288" i="3"/>
  <c r="L287"/>
  <c r="Q58" i="1" s="1"/>
  <c r="H287" i="3"/>
  <c r="I286"/>
  <c r="E286"/>
  <c r="M286" s="1"/>
  <c r="J285"/>
  <c r="F285"/>
  <c r="K284"/>
  <c r="G284"/>
  <c r="L283"/>
  <c r="H283"/>
  <c r="I282"/>
  <c r="E282"/>
  <c r="M282" s="1"/>
  <c r="J281"/>
  <c r="F281"/>
  <c r="K280"/>
  <c r="G280"/>
  <c r="L279"/>
  <c r="H279"/>
  <c r="I278"/>
  <c r="E278"/>
  <c r="M278" s="1"/>
  <c r="J277"/>
  <c r="F277"/>
  <c r="K276"/>
  <c r="G276"/>
  <c r="L275"/>
  <c r="Q59" i="1" s="1"/>
  <c r="G59" s="1"/>
  <c r="N59" s="1"/>
  <c r="H275" i="3"/>
  <c r="I274"/>
  <c r="E274"/>
  <c r="J273"/>
  <c r="F273"/>
  <c r="K272"/>
  <c r="I51" i="2" s="1"/>
  <c r="G272" i="3"/>
  <c r="L271"/>
  <c r="H271"/>
  <c r="I270"/>
  <c r="E270"/>
  <c r="M270" s="1"/>
  <c r="J269"/>
  <c r="F269"/>
  <c r="K268"/>
  <c r="G268"/>
  <c r="L267"/>
  <c r="H267"/>
  <c r="I266"/>
  <c r="E266"/>
  <c r="M266" s="1"/>
  <c r="J265"/>
  <c r="H48" i="2" s="1"/>
  <c r="F265" i="3"/>
  <c r="K264"/>
  <c r="G264"/>
  <c r="L263"/>
  <c r="H263"/>
  <c r="I262"/>
  <c r="E262"/>
  <c r="M262" s="1"/>
  <c r="J261"/>
  <c r="F261"/>
  <c r="K260"/>
  <c r="G260"/>
  <c r="L259"/>
  <c r="H259"/>
  <c r="I258"/>
  <c r="E258"/>
  <c r="M258" s="1"/>
  <c r="J257"/>
  <c r="F257"/>
  <c r="K256"/>
  <c r="I47" i="2" s="1"/>
  <c r="G256" i="3"/>
  <c r="L255"/>
  <c r="H255"/>
  <c r="I254"/>
  <c r="E254"/>
  <c r="M254" s="1"/>
  <c r="J253"/>
  <c r="F253"/>
  <c r="K252"/>
  <c r="G252"/>
  <c r="L251"/>
  <c r="H251"/>
  <c r="I250"/>
  <c r="E250"/>
  <c r="M250" s="1"/>
  <c r="J249"/>
  <c r="H63" i="2" s="1"/>
  <c r="F249" i="3"/>
  <c r="K248"/>
  <c r="G248"/>
  <c r="L247"/>
  <c r="H247"/>
  <c r="I246"/>
  <c r="E246"/>
  <c r="M246" s="1"/>
  <c r="J245"/>
  <c r="F245"/>
  <c r="K244"/>
  <c r="G244"/>
  <c r="L243"/>
  <c r="H243"/>
  <c r="I242"/>
  <c r="E242"/>
  <c r="M242" s="1"/>
  <c r="J241"/>
  <c r="F241"/>
  <c r="K240"/>
  <c r="G240"/>
  <c r="L239"/>
  <c r="H239"/>
  <c r="I238"/>
  <c r="E238"/>
  <c r="M238" s="1"/>
  <c r="J237"/>
  <c r="F237"/>
  <c r="K236"/>
  <c r="G236"/>
  <c r="L235"/>
  <c r="H235"/>
  <c r="I234"/>
  <c r="E234"/>
  <c r="M234" s="1"/>
  <c r="J233"/>
  <c r="F233"/>
  <c r="K232"/>
  <c r="G232"/>
  <c r="L231"/>
  <c r="H231"/>
  <c r="I230"/>
  <c r="E230"/>
  <c r="M230" s="1"/>
  <c r="J229"/>
  <c r="F229"/>
  <c r="K228"/>
  <c r="G228"/>
  <c r="L227"/>
  <c r="H227"/>
  <c r="I226"/>
  <c r="E226"/>
  <c r="M226" s="1"/>
  <c r="J225"/>
  <c r="F225"/>
  <c r="K224"/>
  <c r="G224"/>
  <c r="L223"/>
  <c r="Q53" i="1" s="1"/>
  <c r="G53" s="1"/>
  <c r="N53" s="1"/>
  <c r="H223" i="3"/>
  <c r="I222"/>
  <c r="E222"/>
  <c r="M222" s="1"/>
  <c r="J221"/>
  <c r="F221"/>
  <c r="K220"/>
  <c r="G220"/>
  <c r="L219"/>
  <c r="H219"/>
  <c r="I218"/>
  <c r="E218"/>
  <c r="M218" s="1"/>
  <c r="J217"/>
  <c r="F217"/>
  <c r="H66" i="2"/>
  <c r="L301" i="3"/>
  <c r="L445" s="1"/>
  <c r="L598" s="1"/>
  <c r="L447" s="1"/>
  <c r="J301"/>
  <c r="J445" s="1"/>
  <c r="H301"/>
  <c r="H445" s="1"/>
  <c r="F301"/>
  <c r="F445" s="1"/>
  <c r="L297"/>
  <c r="J297"/>
  <c r="H55" i="2" s="1"/>
  <c r="H297" i="3"/>
  <c r="F297"/>
  <c r="K296"/>
  <c r="I54" i="2" s="1"/>
  <c r="I296" i="3"/>
  <c r="G54" i="2" s="1"/>
  <c r="F54" s="1"/>
  <c r="G296" i="3"/>
  <c r="E296"/>
  <c r="L295"/>
  <c r="J295"/>
  <c r="H295"/>
  <c r="F295"/>
  <c r="K294"/>
  <c r="I53" i="2" s="1"/>
  <c r="I294" i="3"/>
  <c r="G53" i="2" s="1"/>
  <c r="F53" s="1"/>
  <c r="G294" i="3"/>
  <c r="E294"/>
  <c r="L293"/>
  <c r="Q61" i="1" s="1"/>
  <c r="G61" s="1"/>
  <c r="N61" s="1"/>
  <c r="J293" i="3"/>
  <c r="H52" i="2" s="1"/>
  <c r="H293" i="3"/>
  <c r="F293"/>
  <c r="I292"/>
  <c r="E292"/>
  <c r="J291"/>
  <c r="F291"/>
  <c r="K290"/>
  <c r="G290"/>
  <c r="L289"/>
  <c r="H289"/>
  <c r="I288"/>
  <c r="G50" i="2" s="1"/>
  <c r="F50" s="1"/>
  <c r="E288" i="3"/>
  <c r="J287"/>
  <c r="F287"/>
  <c r="K286"/>
  <c r="G286"/>
  <c r="L285"/>
  <c r="H285"/>
  <c r="I284"/>
  <c r="E284"/>
  <c r="J283"/>
  <c r="F283"/>
  <c r="K282"/>
  <c r="G282"/>
  <c r="L281"/>
  <c r="H281"/>
  <c r="I280"/>
  <c r="E280"/>
  <c r="M280" s="1"/>
  <c r="J279"/>
  <c r="F279"/>
  <c r="K278"/>
  <c r="G278"/>
  <c r="L277"/>
  <c r="H277"/>
  <c r="I276"/>
  <c r="E276"/>
  <c r="M276" s="1"/>
  <c r="J275"/>
  <c r="H49" i="2" s="1"/>
  <c r="F275" i="3"/>
  <c r="K274"/>
  <c r="G274"/>
  <c r="L273"/>
  <c r="H273"/>
  <c r="I272"/>
  <c r="G51" i="2" s="1"/>
  <c r="F51" s="1"/>
  <c r="E272" i="3"/>
  <c r="J271"/>
  <c r="F271"/>
  <c r="K270"/>
  <c r="G270"/>
  <c r="L269"/>
  <c r="H269"/>
  <c r="I268"/>
  <c r="E268"/>
  <c r="M268" s="1"/>
  <c r="J267"/>
  <c r="F267"/>
  <c r="K266"/>
  <c r="G266"/>
  <c r="L265"/>
  <c r="H265"/>
  <c r="I264"/>
  <c r="E264"/>
  <c r="M264" s="1"/>
  <c r="J263"/>
  <c r="F263"/>
  <c r="K262"/>
  <c r="G262"/>
  <c r="L261"/>
  <c r="H261"/>
  <c r="I260"/>
  <c r="E260"/>
  <c r="M260" s="1"/>
  <c r="J259"/>
  <c r="F259"/>
  <c r="K258"/>
  <c r="G258"/>
  <c r="L257"/>
  <c r="H257"/>
  <c r="I256"/>
  <c r="G47" i="2" s="1"/>
  <c r="F47" s="1"/>
  <c r="E256" i="3"/>
  <c r="J255"/>
  <c r="H46" i="2" s="1"/>
  <c r="F255" i="3"/>
  <c r="K254"/>
  <c r="G254"/>
  <c r="L253"/>
  <c r="H253"/>
  <c r="I252"/>
  <c r="E252"/>
  <c r="M252" s="1"/>
  <c r="J251"/>
  <c r="F251"/>
  <c r="K250"/>
  <c r="G250"/>
  <c r="L249"/>
  <c r="Q73" i="1" s="1"/>
  <c r="H249" i="3"/>
  <c r="I248"/>
  <c r="E248"/>
  <c r="M248" s="1"/>
  <c r="J247"/>
  <c r="F247"/>
  <c r="K246"/>
  <c r="G246"/>
  <c r="L245"/>
  <c r="H245"/>
  <c r="I244"/>
  <c r="E244"/>
  <c r="M244" s="1"/>
  <c r="J243"/>
  <c r="F243"/>
  <c r="K242"/>
  <c r="G242"/>
  <c r="L241"/>
  <c r="H241"/>
  <c r="I240"/>
  <c r="E240"/>
  <c r="J239"/>
  <c r="F239"/>
  <c r="K238"/>
  <c r="G238"/>
  <c r="L237"/>
  <c r="H237"/>
  <c r="I236"/>
  <c r="G45" i="2" s="1"/>
  <c r="E236" i="3"/>
  <c r="J235"/>
  <c r="F235"/>
  <c r="K234"/>
  <c r="G234"/>
  <c r="L233"/>
  <c r="H233"/>
  <c r="I232"/>
  <c r="E232"/>
  <c r="M232" s="1"/>
  <c r="J231"/>
  <c r="F231"/>
  <c r="K230"/>
  <c r="G230"/>
  <c r="L229"/>
  <c r="H229"/>
  <c r="I228"/>
  <c r="E228"/>
  <c r="M228" s="1"/>
  <c r="J227"/>
  <c r="H44" i="2" s="1"/>
  <c r="F227" i="3"/>
  <c r="K226"/>
  <c r="G226"/>
  <c r="L225"/>
  <c r="H225"/>
  <c r="I224"/>
  <c r="E224"/>
  <c r="M224" s="1"/>
  <c r="J223"/>
  <c r="F223"/>
  <c r="K222"/>
  <c r="G222"/>
  <c r="L221"/>
  <c r="H221"/>
  <c r="I220"/>
  <c r="E220"/>
  <c r="M220" s="1"/>
  <c r="J219"/>
  <c r="F219"/>
  <c r="K218"/>
  <c r="G218"/>
  <c r="L217"/>
  <c r="Q52" i="1" s="1"/>
  <c r="G52" s="1"/>
  <c r="N52" s="1"/>
  <c r="H217" i="3"/>
  <c r="G68" i="2"/>
  <c r="F69"/>
  <c r="N122" i="1"/>
  <c r="N127" s="1"/>
  <c r="G127"/>
  <c r="N116"/>
  <c r="N118" s="1"/>
  <c r="G118"/>
  <c r="N108"/>
  <c r="N110" s="1"/>
  <c r="G110"/>
  <c r="L133"/>
  <c r="L140"/>
  <c r="L137" s="1"/>
  <c r="I133"/>
  <c r="I140"/>
  <c r="I137" s="1"/>
  <c r="N91"/>
  <c r="N95" s="1"/>
  <c r="G95"/>
  <c r="N25"/>
  <c r="N28" s="1"/>
  <c r="G28"/>
  <c r="F88" i="2"/>
  <c r="F78"/>
  <c r="F77" s="1"/>
  <c r="G77"/>
  <c r="F73"/>
  <c r="F70"/>
  <c r="I68"/>
  <c r="I66" s="1"/>
  <c r="L82" i="1"/>
  <c r="I82"/>
  <c r="F46"/>
  <c r="F23"/>
  <c r="N131"/>
  <c r="N132" s="1"/>
  <c r="G132"/>
  <c r="N112"/>
  <c r="N114" s="1"/>
  <c r="G114"/>
  <c r="N104"/>
  <c r="N106" s="1"/>
  <c r="N120" s="1"/>
  <c r="G106"/>
  <c r="J140"/>
  <c r="J137" s="1"/>
  <c r="J133"/>
  <c r="N97"/>
  <c r="N99" s="1"/>
  <c r="G99"/>
  <c r="N87"/>
  <c r="N89" s="1"/>
  <c r="N101" s="1"/>
  <c r="N84" s="1"/>
  <c r="G89"/>
  <c r="N79"/>
  <c r="N81" s="1"/>
  <c r="G81"/>
  <c r="N42"/>
  <c r="N46" s="1"/>
  <c r="G46"/>
  <c r="N13"/>
  <c r="N23" s="1"/>
  <c r="N48" s="1"/>
  <c r="G23"/>
  <c r="F87" i="2"/>
  <c r="F86" s="1"/>
  <c r="F75"/>
  <c r="F71"/>
  <c r="E68"/>
  <c r="E66" s="1"/>
  <c r="H22"/>
  <c r="F127" i="1"/>
  <c r="F118"/>
  <c r="F110"/>
  <c r="F120" s="1"/>
  <c r="F95"/>
  <c r="F101" s="1"/>
  <c r="F84" s="1"/>
  <c r="J82"/>
  <c r="F28"/>
  <c r="F57" i="2"/>
  <c r="F56" s="1"/>
  <c r="G56"/>
  <c r="F31"/>
  <c r="F23"/>
  <c r="F22" s="1"/>
  <c r="F26"/>
  <c r="F25" s="1"/>
  <c r="Q127" i="1"/>
  <c r="Q84" s="1"/>
  <c r="P9"/>
  <c r="I9"/>
  <c r="E1166" i="3"/>
  <c r="M1113"/>
  <c r="M1087"/>
  <c r="L1054"/>
  <c r="M1054" s="1"/>
  <c r="M1055"/>
  <c r="L991"/>
  <c r="M991" s="1"/>
  <c r="M992"/>
  <c r="L975"/>
  <c r="M975" s="1"/>
  <c r="M976"/>
  <c r="L959"/>
  <c r="M959" s="1"/>
  <c r="M960"/>
  <c r="L953"/>
  <c r="M953" s="1"/>
  <c r="M954"/>
  <c r="M1153"/>
  <c r="L1152"/>
  <c r="M1152" s="1"/>
  <c r="L1148"/>
  <c r="M1148" s="1"/>
  <c r="L1140"/>
  <c r="M1140" s="1"/>
  <c r="L1136"/>
  <c r="M1136" s="1"/>
  <c r="L1122"/>
  <c r="M1122" s="1"/>
  <c r="L1104"/>
  <c r="M1104" s="1"/>
  <c r="L1060"/>
  <c r="M1060" s="1"/>
  <c r="E1014"/>
  <c r="L1010"/>
  <c r="E1002"/>
  <c r="L998"/>
  <c r="E984"/>
  <c r="L966"/>
  <c r="J1028"/>
  <c r="H1028"/>
  <c r="F1028"/>
  <c r="M913"/>
  <c r="E890"/>
  <c r="M872"/>
  <c r="M860"/>
  <c r="M846"/>
  <c r="M828"/>
  <c r="M683"/>
  <c r="M677"/>
  <c r="M1024"/>
  <c r="L1019"/>
  <c r="M1019" s="1"/>
  <c r="M1020"/>
  <c r="M637"/>
  <c r="E752"/>
  <c r="M1159"/>
  <c r="M1158"/>
  <c r="M1130"/>
  <c r="M1114"/>
  <c r="M1098"/>
  <c r="M1092"/>
  <c r="M1088"/>
  <c r="M1070"/>
  <c r="L1051"/>
  <c r="M1051" s="1"/>
  <c r="L1014"/>
  <c r="M1010"/>
  <c r="L1002"/>
  <c r="M998"/>
  <c r="L984"/>
  <c r="E966"/>
  <c r="M966" s="1"/>
  <c r="M821"/>
  <c r="M778"/>
  <c r="L922"/>
  <c r="M922" s="1"/>
  <c r="L916"/>
  <c r="L1028" s="1"/>
  <c r="L881"/>
  <c r="M881" s="1"/>
  <c r="L853"/>
  <c r="M853" s="1"/>
  <c r="L837"/>
  <c r="M837" s="1"/>
  <c r="L821"/>
  <c r="L815"/>
  <c r="M815" s="1"/>
  <c r="L811"/>
  <c r="M811" s="1"/>
  <c r="L793"/>
  <c r="M793" s="1"/>
  <c r="L775"/>
  <c r="L738"/>
  <c r="M738" s="1"/>
  <c r="L734"/>
  <c r="M734" s="1"/>
  <c r="L726"/>
  <c r="M726" s="1"/>
  <c r="L722"/>
  <c r="M722" s="1"/>
  <c r="L708"/>
  <c r="M708" s="1"/>
  <c r="L690"/>
  <c r="M690" s="1"/>
  <c r="M950"/>
  <c r="M932"/>
  <c r="M914"/>
  <c r="M877"/>
  <c r="M873"/>
  <c r="M865"/>
  <c r="M861"/>
  <c r="M847"/>
  <c r="M829"/>
  <c r="M779"/>
  <c r="L752"/>
  <c r="M744"/>
  <c r="M716"/>
  <c r="M700"/>
  <c r="M684"/>
  <c r="M678"/>
  <c r="E47" i="2" l="1"/>
  <c r="M256" i="3"/>
  <c r="P60" i="1"/>
  <c r="F60" s="1"/>
  <c r="M284" i="3"/>
  <c r="E50" i="2"/>
  <c r="M288" i="3"/>
  <c r="P70" i="1"/>
  <c r="F70" s="1"/>
  <c r="M292" i="3"/>
  <c r="E53" i="2"/>
  <c r="M294" i="3"/>
  <c r="P62" i="1"/>
  <c r="F62" s="1"/>
  <c r="E54" i="2"/>
  <c r="M296" i="3"/>
  <c r="G58" i="1"/>
  <c r="Q63"/>
  <c r="P55"/>
  <c r="F55" s="1"/>
  <c r="E42" i="2"/>
  <c r="M196" i="3"/>
  <c r="E41" i="2"/>
  <c r="M190" i="3"/>
  <c r="P58" i="1"/>
  <c r="M287" i="3"/>
  <c r="P59" i="1"/>
  <c r="F59" s="1"/>
  <c r="E49" i="2"/>
  <c r="M275" i="3"/>
  <c r="E48" i="2"/>
  <c r="M265" i="3"/>
  <c r="P69" i="1"/>
  <c r="E46" i="2"/>
  <c r="M255" i="3"/>
  <c r="P73" i="1"/>
  <c r="E63" i="2"/>
  <c r="M249" i="3"/>
  <c r="P65" i="1"/>
  <c r="E44" i="2"/>
  <c r="M227" i="3"/>
  <c r="P53" i="1"/>
  <c r="F53" s="1"/>
  <c r="M223" i="3"/>
  <c r="P51" i="1"/>
  <c r="E43" i="2"/>
  <c r="M205" i="3"/>
  <c r="F40" i="2"/>
  <c r="P54" i="1"/>
  <c r="F54" s="1"/>
  <c r="E40" i="2"/>
  <c r="E39" s="1"/>
  <c r="M187" i="3"/>
  <c r="P52" i="1"/>
  <c r="F52" s="1"/>
  <c r="M217" i="3"/>
  <c r="F68" i="2"/>
  <c r="F66" s="1"/>
  <c r="Q65" i="1"/>
  <c r="I45" i="2"/>
  <c r="Q69" i="1"/>
  <c r="H43" i="2"/>
  <c r="G42"/>
  <c r="G49"/>
  <c r="M271" i="3"/>
  <c r="M269"/>
  <c r="G48" i="2"/>
  <c r="M257" i="3"/>
  <c r="G46" i="2"/>
  <c r="F63"/>
  <c r="M239" i="3"/>
  <c r="M237"/>
  <c r="H45" i="2"/>
  <c r="M233" i="3"/>
  <c r="G44" i="2"/>
  <c r="G43"/>
  <c r="H42"/>
  <c r="H39" s="1"/>
  <c r="H38" s="1"/>
  <c r="H64" s="1"/>
  <c r="M291" i="3"/>
  <c r="M289"/>
  <c r="M285"/>
  <c r="M283"/>
  <c r="M281"/>
  <c r="M279"/>
  <c r="M277"/>
  <c r="M273"/>
  <c r="M267"/>
  <c r="M263"/>
  <c r="M261"/>
  <c r="M259"/>
  <c r="M253"/>
  <c r="M251"/>
  <c r="M247"/>
  <c r="M245"/>
  <c r="M243"/>
  <c r="M241"/>
  <c r="M235"/>
  <c r="M231"/>
  <c r="M229"/>
  <c r="M221"/>
  <c r="M219"/>
  <c r="M215"/>
  <c r="M213"/>
  <c r="M207"/>
  <c r="M203"/>
  <c r="M199"/>
  <c r="M191"/>
  <c r="M189"/>
  <c r="E45" i="2"/>
  <c r="M236" i="3"/>
  <c r="P66" i="1"/>
  <c r="F66" s="1"/>
  <c r="M240" i="3"/>
  <c r="E51" i="2"/>
  <c r="M272" i="3"/>
  <c r="G73" i="1"/>
  <c r="P74"/>
  <c r="F74" s="1"/>
  <c r="M274" i="3"/>
  <c r="P61" i="1"/>
  <c r="F61" s="1"/>
  <c r="E52" i="2"/>
  <c r="M293" i="3"/>
  <c r="E55" i="2"/>
  <c r="M297" i="3"/>
  <c r="E447"/>
  <c r="D447" s="1"/>
  <c r="D598"/>
  <c r="G48" i="1"/>
  <c r="G101"/>
  <c r="G120"/>
  <c r="F48"/>
  <c r="G66" i="2"/>
  <c r="F45"/>
  <c r="F52"/>
  <c r="M295" i="3"/>
  <c r="F55" i="2"/>
  <c r="Q51" i="1"/>
  <c r="I42" i="2"/>
  <c r="I39" s="1"/>
  <c r="I38" s="1"/>
  <c r="I64" s="1"/>
  <c r="I49"/>
  <c r="I48"/>
  <c r="I46"/>
  <c r="I44"/>
  <c r="I43"/>
  <c r="Q55" i="1"/>
  <c r="G55" s="1"/>
  <c r="N55" s="1"/>
  <c r="Q74"/>
  <c r="G74" s="1"/>
  <c r="N74" s="1"/>
  <c r="M1034" i="3"/>
  <c r="M1035"/>
  <c r="M1039"/>
  <c r="M1042"/>
  <c r="M1044"/>
  <c r="M1046"/>
  <c r="M1047"/>
  <c r="M1048"/>
  <c r="M1049"/>
  <c r="M1033"/>
  <c r="M1036"/>
  <c r="M1037"/>
  <c r="M1038"/>
  <c r="M1043"/>
  <c r="M1168"/>
  <c r="M1166"/>
  <c r="M1167"/>
  <c r="M1040"/>
  <c r="M1041"/>
  <c r="M1045"/>
  <c r="M1050"/>
  <c r="L890"/>
  <c r="M916"/>
  <c r="M984"/>
  <c r="M1002"/>
  <c r="M1014"/>
  <c r="M619"/>
  <c r="M622"/>
  <c r="M623"/>
  <c r="M624"/>
  <c r="M626"/>
  <c r="M627"/>
  <c r="M629"/>
  <c r="M631"/>
  <c r="M636"/>
  <c r="M754"/>
  <c r="M620"/>
  <c r="M621"/>
  <c r="M625"/>
  <c r="M628"/>
  <c r="M630"/>
  <c r="M632"/>
  <c r="M633"/>
  <c r="M634"/>
  <c r="M635"/>
  <c r="M752"/>
  <c r="M753"/>
  <c r="M758"/>
  <c r="M759"/>
  <c r="M763"/>
  <c r="M766"/>
  <c r="M768"/>
  <c r="M770"/>
  <c r="M771"/>
  <c r="M772"/>
  <c r="M773"/>
  <c r="M890"/>
  <c r="M891"/>
  <c r="M757"/>
  <c r="M760"/>
  <c r="M761"/>
  <c r="M762"/>
  <c r="M764"/>
  <c r="M765"/>
  <c r="M767"/>
  <c r="M769"/>
  <c r="M774"/>
  <c r="M892"/>
  <c r="L1166"/>
  <c r="E1028"/>
  <c r="H65" i="2" l="1"/>
  <c r="H105"/>
  <c r="I65"/>
  <c r="I105"/>
  <c r="G51" i="1"/>
  <c r="Q56"/>
  <c r="N73"/>
  <c r="N75" s="1"/>
  <c r="G75"/>
  <c r="G69"/>
  <c r="Q71"/>
  <c r="G65"/>
  <c r="Q67"/>
  <c r="F51"/>
  <c r="F56" s="1"/>
  <c r="P56"/>
  <c r="F73"/>
  <c r="F75" s="1"/>
  <c r="P75"/>
  <c r="F58"/>
  <c r="F63" s="1"/>
  <c r="P63"/>
  <c r="G84"/>
  <c r="F43" i="2"/>
  <c r="F49"/>
  <c r="F42"/>
  <c r="E38"/>
  <c r="E64" s="1"/>
  <c r="F39"/>
  <c r="F65" i="1"/>
  <c r="F67" s="1"/>
  <c r="P67"/>
  <c r="F69"/>
  <c r="F71" s="1"/>
  <c r="P71"/>
  <c r="N58"/>
  <c r="N63" s="1"/>
  <c r="G63"/>
  <c r="Q75"/>
  <c r="F44" i="2"/>
  <c r="F46"/>
  <c r="F48"/>
  <c r="G39"/>
  <c r="G38" s="1"/>
  <c r="G64" s="1"/>
  <c r="M895" i="3"/>
  <c r="M898"/>
  <c r="M899"/>
  <c r="M900"/>
  <c r="M902"/>
  <c r="M903"/>
  <c r="M905"/>
  <c r="M907"/>
  <c r="M912"/>
  <c r="M1030"/>
  <c r="M896"/>
  <c r="M897"/>
  <c r="M901"/>
  <c r="M904"/>
  <c r="M906"/>
  <c r="M908"/>
  <c r="M909"/>
  <c r="M910"/>
  <c r="M911"/>
  <c r="M1028"/>
  <c r="M1029"/>
  <c r="G105" i="2" l="1"/>
  <c r="G65"/>
  <c r="N65" i="1"/>
  <c r="N67" s="1"/>
  <c r="G67"/>
  <c r="N69"/>
  <c r="N71" s="1"/>
  <c r="G71"/>
  <c r="N51"/>
  <c r="N56" s="1"/>
  <c r="N77" s="1"/>
  <c r="N83" s="1"/>
  <c r="G56"/>
  <c r="G77" s="1"/>
  <c r="G83" s="1"/>
  <c r="F38" i="2"/>
  <c r="F64" s="1"/>
  <c r="F77" i="1"/>
  <c r="F83" s="1"/>
  <c r="E65" i="2"/>
  <c r="E105"/>
  <c r="P77" i="1"/>
  <c r="P83" s="1"/>
  <c r="Q77"/>
  <c r="Q83" s="1"/>
  <c r="P133" l="1"/>
  <c r="P82"/>
  <c r="P140"/>
  <c r="P137" s="1"/>
  <c r="P141"/>
  <c r="P138" s="1"/>
  <c r="B105" i="2"/>
  <c r="F65"/>
  <c r="B65" s="1"/>
  <c r="F105"/>
  <c r="N82" i="1"/>
  <c r="N140"/>
  <c r="N137" s="1"/>
  <c r="N141"/>
  <c r="N138" s="1"/>
  <c r="N133"/>
  <c r="Q82"/>
  <c r="Q140"/>
  <c r="Q137" s="1"/>
  <c r="Q141"/>
  <c r="Q138" s="1"/>
  <c r="Q133"/>
  <c r="F133"/>
  <c r="F82"/>
  <c r="B82" s="1"/>
  <c r="F140"/>
  <c r="F137" s="1"/>
  <c r="F141"/>
  <c r="F138" s="1"/>
  <c r="G82"/>
  <c r="G140"/>
  <c r="G137" s="1"/>
  <c r="G141"/>
  <c r="G138" s="1"/>
  <c r="G133"/>
  <c r="B133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8" authorId="0">
      <text>
        <r>
          <rPr>
            <sz val="11"/>
            <color indexed="81"/>
            <rFont val="Times New Roman"/>
            <family val="1"/>
            <charset val="204"/>
          </rPr>
          <t xml:space="preserve">Тази таблица съдържа информация </t>
        </r>
        <r>
          <rPr>
            <b/>
            <i/>
            <sz val="11"/>
            <color indexed="81"/>
            <rFont val="Times New Roman"/>
            <family val="1"/>
            <charset val="204"/>
          </rPr>
          <t>в левове</t>
        </r>
        <r>
          <rPr>
            <sz val="11"/>
            <color indexed="81"/>
            <rFont val="Times New Roman"/>
            <family val="1"/>
            <charset val="204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  <charset val="204"/>
          </rPr>
          <t>т. 1.3</t>
        </r>
        <r>
          <rPr>
            <sz val="11"/>
            <color indexed="81"/>
            <rFont val="Times New Roman"/>
            <family val="1"/>
            <charset val="204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  <charset val="204"/>
          </rPr>
          <t>Заповед № ЗМФ-1338/22.12.2015 г.</t>
        </r>
        <r>
          <rPr>
            <sz val="11"/>
            <color indexed="18"/>
            <rFont val="Times New Roman"/>
            <family val="1"/>
            <charset val="204"/>
          </rPr>
          <t xml:space="preserve"> </t>
        </r>
        <r>
          <rPr>
            <sz val="11"/>
            <color indexed="81"/>
            <rFont val="Times New Roman"/>
            <family val="1"/>
            <charset val="204"/>
          </rPr>
          <t xml:space="preserve">на министъра на финансите - елемент от годишния финансов отчет </t>
        </r>
        <r>
          <rPr>
            <b/>
            <i/>
            <u/>
            <sz val="11"/>
            <color indexed="20"/>
            <rFont val="Times New Roman"/>
            <family val="1"/>
            <charset val="204"/>
          </rPr>
          <t>за 2021 г</t>
        </r>
        <r>
          <rPr>
            <sz val="11"/>
            <color indexed="81"/>
            <rFont val="Times New Roman"/>
            <family val="1"/>
            <charset val="204"/>
          </rPr>
          <t>.</t>
        </r>
      </text>
    </comment>
    <comment ref="C134" authorId="1">
      <text>
        <r>
          <rPr>
            <sz val="10"/>
            <color indexed="81"/>
            <rFont val="Times New Roman"/>
            <family val="1"/>
            <charset val="204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  <charset val="204"/>
          </rPr>
          <t>ДД</t>
        </r>
        <r>
          <rPr>
            <b/>
            <i/>
            <sz val="10"/>
            <color indexed="10"/>
            <rFont val="Times New Roman"/>
            <family val="1"/>
            <charset val="204"/>
          </rPr>
          <t>ММ</t>
        </r>
        <r>
          <rPr>
            <b/>
            <i/>
            <sz val="10"/>
            <color indexed="16"/>
            <rFont val="Times New Roman"/>
            <family val="1"/>
            <charset val="204"/>
          </rPr>
          <t>ГГГГ</t>
        </r>
        <r>
          <rPr>
            <sz val="10"/>
            <color indexed="81"/>
            <rFont val="Times New Roman"/>
            <family val="1"/>
            <charset val="204"/>
          </rPr>
          <t xml:space="preserve">.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  <author>npavlov</author>
  </authors>
  <commentList>
    <comment ref="I9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125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170" authorId="2">
      <text>
        <r>
          <rPr>
            <b/>
            <sz val="12"/>
            <color indexed="81"/>
            <rFont val="Tahoma"/>
            <family val="2"/>
            <charset val="204"/>
          </rPr>
          <t>забележка:</t>
        </r>
        <r>
          <rPr>
            <sz val="12"/>
            <color indexed="81"/>
            <rFont val="Tahoma"/>
            <family val="2"/>
            <charset val="204"/>
          </rPr>
          <t xml:space="preserve"> Въвежда се само стойността на данъка върху таксиметров превоз на пътници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16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220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221" authorId="1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468" authorId="2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 xml:space="preserve">§ 72-00 включва и възмездна финансова помощ, при която не се дължи лихва.
</t>
        </r>
      </text>
    </comment>
    <comment ref="D532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§ 89-01 се използва само от ЦБ, НОИ, НЗОК и НАП.</t>
        </r>
      </text>
    </comment>
    <comment ref="D562" authorId="1">
      <text>
        <r>
          <rPr>
            <i/>
            <u/>
            <sz val="10"/>
            <color indexed="81"/>
            <rFont val="Times New Roman"/>
            <family val="1"/>
            <charset val="204"/>
          </rPr>
          <t>Забележка: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D563" authorId="1">
      <text>
        <r>
          <rPr>
            <i/>
            <u/>
            <sz val="10"/>
            <color indexed="81"/>
            <rFont val="Times New Roman"/>
            <family val="1"/>
            <charset val="204"/>
          </rPr>
          <t>Забележка: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C586" authorId="0">
      <text>
        <r>
          <rPr>
            <i/>
            <u/>
            <sz val="9"/>
            <color indexed="81"/>
            <rFont val="Times New Roman"/>
            <family val="1"/>
            <charset val="204"/>
          </rPr>
          <t>Забележки:</t>
        </r>
        <r>
          <rPr>
            <sz val="9"/>
            <color indexed="81"/>
            <rFont val="Times New Roman"/>
            <family val="1"/>
            <charset val="204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color indexed="81"/>
            <rFont val="Tahoma"/>
            <family val="2"/>
            <charset val="204"/>
          </rPr>
          <t xml:space="preserve">
   </t>
        </r>
        <r>
          <rPr>
            <sz val="10"/>
            <color indexed="81"/>
            <rFont val="Times New Roman"/>
            <family val="1"/>
            <charset val="204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</t>
        </r>
        <r>
          <rPr>
            <i/>
            <u/>
            <sz val="10"/>
            <color indexed="81"/>
            <rFont val="Times New Roman"/>
            <family val="1"/>
            <charset val="204"/>
          </rPr>
          <t>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Всеки подпараграф на § 98-00 следва да е равен на нула, с изключение на § 98-90.</t>
        </r>
      </text>
    </comment>
    <comment ref="B605" authorId="4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6.1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1.1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D1080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1084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1085" authorId="1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10" authorId="2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160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61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62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<sst xmlns="http://schemas.openxmlformats.org/spreadsheetml/2006/main" count="3248" uniqueCount="2076">
  <si>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</si>
  <si>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</si>
  <si>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</si>
  <si>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</si>
  <si>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</si>
  <si>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</si>
  <si>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</si>
  <si>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</si>
  <si>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</si>
  <si>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</si>
  <si>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</si>
  <si>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</si>
  <si>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</si>
  <si>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</si>
  <si>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</si>
  <si>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</si>
  <si>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</si>
  <si>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</si>
  <si>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</si>
  <si>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</si>
  <si>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</si>
  <si>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</si>
  <si>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</si>
  <si>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</si>
  <si>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</si>
  <si>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  <charset val="204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</si>
  <si>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  <charset val="204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</si>
  <si>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краткосрочни заеми</t>
    </r>
    <r>
      <rPr>
        <sz val="12"/>
        <rFont val="Times New Roman CYR"/>
        <family val="1"/>
        <charset val="204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</si>
  <si>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 заеми </t>
    </r>
    <r>
      <rPr>
        <sz val="12"/>
        <rFont val="Times New Roman CYR"/>
        <family val="1"/>
        <charset val="204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</si>
  <si>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</si>
  <si>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</si>
  <si>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</si>
  <si>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</si>
  <si>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</si>
  <si>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</si>
  <si>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</si>
  <si>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  <charset val="204"/>
      </rPr>
      <t xml:space="preserve"> 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</si>
  <si>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</si>
  <si>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</si>
  <si>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</si>
  <si>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целеви емисии на 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</si>
  <si>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</si>
  <si>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</si>
  <si>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</si>
  <si>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</si>
  <si>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</si>
  <si>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</si>
  <si>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</si>
  <si>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</si>
  <si>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</si>
  <si>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</si>
  <si>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</si>
  <si>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</si>
  <si>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</si>
  <si>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</si>
  <si>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</si>
  <si>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</si>
  <si>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</si>
  <si>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</si>
  <si>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</si>
  <si>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</si>
  <si>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</si>
  <si>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</si>
  <si>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</si>
  <si>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</si>
  <si>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</si>
  <si>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</si>
  <si>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</si>
  <si>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</si>
  <si>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</si>
  <si>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</si>
  <si>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</si>
  <si>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</si>
  <si>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</si>
  <si>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</si>
  <si>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</si>
  <si>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</si>
  <si>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</si>
  <si>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</si>
  <si>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</si>
  <si>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</si>
  <si>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</si>
  <si>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</si>
  <si>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</si>
  <si>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</si>
  <si>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</si>
  <si>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</si>
  <si>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</si>
  <si>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</si>
  <si>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</si>
  <si>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</si>
  <si>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</si>
  <si>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</si>
  <si>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</si>
  <si>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</si>
  <si>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</si>
  <si>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</si>
  <si>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</si>
  <si>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</si>
  <si>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</si>
  <si>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</si>
  <si>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</si>
  <si>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</si>
  <si>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</si>
  <si>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</si>
  <si>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</si>
  <si>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</si>
  <si>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</si>
  <si>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</si>
  <si>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</si>
  <si>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</si>
  <si>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</si>
  <si>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</si>
  <si>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</si>
  <si>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</si>
  <si>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</si>
  <si>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</si>
  <si>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</si>
  <si>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</si>
  <si>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</si>
  <si>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</si>
  <si>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</si>
  <si>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  <charset val="204"/>
      </rPr>
      <t>асивни и активни салда</t>
    </r>
    <r>
      <rPr>
        <sz val="12"/>
        <rFont val="Times New Roman CYR"/>
        <family val="1"/>
        <charset val="204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</si>
  <si>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</si>
  <si>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</si>
  <si>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</si>
  <si>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</si>
  <si>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 xml:space="preserve">ликвидационните дялове </t>
    </r>
    <r>
      <rPr>
        <sz val="12"/>
        <rFont val="Times New Roman CYR"/>
        <family val="1"/>
        <charset val="204"/>
      </rPr>
      <t xml:space="preserve">на </t>
    </r>
    <r>
      <rPr>
        <b/>
        <i/>
        <sz val="12"/>
        <rFont val="Times New Roman CYR"/>
        <family val="1"/>
        <charset val="204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</si>
  <si>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>ликвидационните дялове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</si>
  <si>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</si>
  <si>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</si>
  <si>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  <charset val="204"/>
      </rPr>
      <t>самонаети лица</t>
    </r>
    <r>
      <rPr>
        <sz val="12"/>
        <rFont val="Times New Roman CYR"/>
        <family val="1"/>
        <charset val="204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</si>
  <si>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charset val="204"/>
      </rPr>
      <t xml:space="preserve"> други категории </t>
    </r>
    <r>
      <rPr>
        <sz val="12"/>
        <rFont val="Times New Roman CYR"/>
        <family val="1"/>
        <charset val="204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</si>
  <si>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</si>
  <si>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</si>
  <si>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</si>
  <si>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  <charset val="204"/>
      </rPr>
      <t>(самоосигуряващи се лица)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</si>
  <si>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  <charset val="204"/>
      </rPr>
      <t>други категории</t>
    </r>
    <r>
      <rPr>
        <sz val="12"/>
        <rFont val="Times New Roman CYR"/>
        <family val="1"/>
        <charset val="204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</si>
  <si>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</si>
  <si>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</si>
  <si>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</si>
  <si>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</si>
  <si>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  <charset val="204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</si>
  <si>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</si>
  <si>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</si>
  <si>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</si>
  <si>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</si>
  <si>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</si>
  <si>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  <charset val="204"/>
      </rPr>
      <t xml:space="preserve"> при сделки </t>
    </r>
    <r>
      <rPr>
        <b/>
        <i/>
        <sz val="12"/>
        <rFont val="Times New Roman CYR"/>
        <family val="1"/>
        <charset val="204"/>
      </rPr>
      <t>в страната</t>
    </r>
  </si>
  <si>
    <r>
      <t>акциз</t>
    </r>
    <r>
      <rPr>
        <sz val="12"/>
        <rFont val="Times New Roman CYR"/>
        <family val="1"/>
        <charset val="204"/>
      </rPr>
      <t xml:space="preserve"> при </t>
    </r>
    <r>
      <rPr>
        <b/>
        <i/>
        <sz val="12"/>
        <rFont val="Times New Roman CYR"/>
        <family val="1"/>
        <charset val="204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</si>
  <si>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</si>
  <si>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</si>
  <si>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представителните</t>
    </r>
    <r>
      <rPr>
        <sz val="12"/>
        <rFont val="Times New Roman CYR"/>
        <family val="1"/>
        <charset val="204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</si>
  <si>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  <charset val="204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</si>
  <si>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charset val="204"/>
      </rPr>
      <t xml:space="preserve">дейността от опериране на </t>
    </r>
    <r>
      <rPr>
        <sz val="12"/>
        <rFont val="Times New Roman CYR"/>
        <family val="1"/>
        <charset val="204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</si>
  <si>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charset val="204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</si>
  <si>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</si>
  <si>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</si>
  <si>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  <charset val="204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</si>
  <si>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  <charset val="204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</si>
  <si>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  <charset val="204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</si>
  <si>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</si>
  <si>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</si>
  <si>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</si>
  <si>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</si>
  <si>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</si>
  <si>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</si>
  <si>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</si>
  <si>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</si>
  <si>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</si>
  <si>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</si>
  <si>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</si>
  <si>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</si>
  <si>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</si>
  <si>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</si>
  <si>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</si>
  <si>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</si>
  <si>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</si>
  <si>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</si>
  <si>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</si>
  <si>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</si>
  <si>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</si>
  <si>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</si>
  <si>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</si>
  <si>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</si>
  <si>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</si>
  <si>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ясли</t>
    </r>
    <r>
      <rPr>
        <sz val="12"/>
        <rFont val="Times New Roman CYR"/>
        <family val="1"/>
        <charset val="204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</si>
  <si>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лагери</t>
    </r>
    <r>
      <rPr>
        <sz val="12"/>
        <rFont val="Times New Roman CYR"/>
        <family val="1"/>
        <charset val="204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</si>
  <si>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домашен социален патронаж</t>
    </r>
    <r>
      <rPr>
        <sz val="12"/>
        <rFont val="Times New Roman CYR"/>
        <family val="1"/>
        <charset val="204"/>
      </rPr>
      <t xml:space="preserve"> и други общински </t>
    </r>
    <r>
      <rPr>
        <b/>
        <i/>
        <sz val="12"/>
        <rFont val="Times New Roman CYR"/>
        <family val="1"/>
        <charset val="204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</si>
  <si>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пазари</t>
    </r>
    <r>
      <rPr>
        <sz val="12"/>
        <rFont val="Times New Roman CYR"/>
        <family val="1"/>
        <charset val="204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</si>
  <si>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  <charset val="204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</si>
  <si>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  <charset val="204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</si>
  <si>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</si>
  <si>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</si>
  <si>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</si>
  <si>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</si>
  <si>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</si>
  <si>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</si>
  <si>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</si>
  <si>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</si>
  <si>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</si>
  <si>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</si>
  <si>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</si>
  <si>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</si>
  <si>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</si>
  <si>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  <charset val="204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</si>
  <si>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</si>
  <si>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  <charset val="204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</si>
  <si>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</si>
  <si>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  <charset val="204"/>
      </rPr>
      <t>застраховки</t>
    </r>
  </si>
  <si>
    <r>
      <t>други</t>
    </r>
    <r>
      <rPr>
        <sz val="12"/>
        <rFont val="Times New Roman CYR"/>
        <family val="1"/>
        <charset val="204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</si>
  <si>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</si>
  <si>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  <charset val="204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</si>
  <si>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  <charset val="204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</si>
  <si>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</si>
  <si>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  <charset val="204"/>
      </rPr>
      <t xml:space="preserve"> по държавни ценни книжа, емитирани </t>
    </r>
    <r>
      <rPr>
        <b/>
        <i/>
        <sz val="12"/>
        <rFont val="Times New Roman CYR"/>
        <family val="1"/>
        <charset val="204"/>
      </rPr>
      <t>за структурната реформа</t>
    </r>
    <r>
      <rPr>
        <sz val="12"/>
        <rFont val="Times New Roman CYR"/>
        <family val="1"/>
        <charset val="204"/>
      </rPr>
      <t xml:space="preserve"> </t>
    </r>
  </si>
  <si>
    <r>
      <t>премии над номинала</t>
    </r>
    <r>
      <rPr>
        <sz val="12"/>
        <rFont val="Times New Roman CYR"/>
        <charset val="204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</si>
  <si>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</si>
  <si>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  <charset val="204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</si>
  <si>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</si>
  <si>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</si>
  <si>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</si>
  <si>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</si>
  <si>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</si>
  <si>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</si>
  <si>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</si>
  <si>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 xml:space="preserve">активирани гаранции </t>
    </r>
    <r>
      <rPr>
        <i/>
        <sz val="12"/>
        <rFont val="Times New Roman CYR"/>
        <family val="1"/>
        <charset val="204"/>
      </rPr>
      <t>(-)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</si>
  <si>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 </t>
    </r>
    <r>
      <rPr>
        <b/>
        <i/>
        <sz val="12"/>
        <rFont val="Times New Roman CYR"/>
        <family val="1"/>
        <charset val="204"/>
      </rPr>
      <t>местни лица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</si>
  <si>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</t>
    </r>
    <r>
      <rPr>
        <b/>
        <i/>
        <sz val="12"/>
        <rFont val="Times New Roman CYR"/>
        <family val="1"/>
        <charset val="204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</si>
  <si>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</si>
  <si>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</si>
  <si>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</si>
  <si>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</si>
  <si>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</si>
  <si>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</si>
  <si>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</si>
  <si>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</si>
  <si>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</si>
  <si>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charset val="204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</si>
  <si>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charset val="204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</si>
  <si>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  <charset val="204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</si>
  <si>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</si>
  <si>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  <charset val="204"/>
      </rPr>
      <t>болнична помощ</t>
    </r>
    <r>
      <rPr>
        <sz val="12"/>
        <rFont val="Times New Roman CYR"/>
        <family val="1"/>
        <charset val="204"/>
      </rPr>
      <t xml:space="preserve"> </t>
    </r>
  </si>
  <si>
    <r>
      <t>други</t>
    </r>
    <r>
      <rPr>
        <sz val="12"/>
        <rFont val="Times New Roman CYR"/>
        <family val="1"/>
        <charset val="204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</si>
  <si>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</si>
  <si>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</si>
  <si>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</si>
  <si>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</si>
  <si>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</si>
  <si>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</si>
  <si>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</si>
  <si>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</si>
  <si>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</si>
  <si>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</si>
  <si>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</si>
  <si>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</si>
  <si>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</si>
  <si>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</si>
  <si>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</si>
  <si>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</si>
  <si>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</si>
  <si>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</si>
  <si>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</si>
  <si>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</si>
  <si>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</si>
  <si>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</si>
  <si>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</si>
  <si>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</si>
  <si>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</si>
  <si>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</si>
  <si>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</si>
  <si>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  <charset val="204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</si>
  <si>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  <charset val="204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</si>
  <si>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</si>
  <si>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  <charset val="204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</si>
  <si>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</si>
  <si>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  <charset val="204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</si>
  <si>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</si>
  <si>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</si>
  <si>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</si>
  <si>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</si>
  <si>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БНР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</si>
  <si>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</si>
  <si>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</si>
  <si>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</si>
  <si>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</si>
  <si>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</si>
  <si>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</si>
  <si>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r>
      <t>друго финансиране</t>
    </r>
    <r>
      <rPr>
        <sz val="12"/>
        <rFont val="Times New Roman CYR"/>
        <family val="1"/>
        <charset val="204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</si>
  <si>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  <charset val="204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</si>
  <si>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  <charset val="204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</si>
  <si>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</si>
  <si>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 краткосрочни </t>
    </r>
    <r>
      <rPr>
        <sz val="12"/>
        <rFont val="Times New Roman CYR"/>
        <family val="1"/>
        <charset val="204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</si>
  <si>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</si>
  <si>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</si>
  <si>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</si>
  <si>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</si>
  <si>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</si>
  <si>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</si>
  <si>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</si>
  <si>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</si>
  <si>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</si>
  <si>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</si>
  <si>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  <charset val="204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</si>
  <si>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</si>
  <si>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</si>
  <si>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</si>
  <si>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</si>
  <si>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</si>
  <si>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</si>
  <si>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</si>
  <si>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</si>
  <si>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</si>
  <si>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</si>
  <si>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</si>
  <si>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</si>
  <si>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</si>
  <si>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</si>
  <si>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</si>
  <si>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</si>
  <si>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</si>
  <si>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</si>
  <si>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</si>
  <si>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</si>
  <si>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</si>
  <si>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</si>
  <si>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</si>
  <si>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</si>
  <si>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</si>
  <si>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  <charset val="204"/>
      </rPr>
      <t>изравнителна</t>
    </r>
    <r>
      <rPr>
        <sz val="12"/>
        <rFont val="Times New Roman CYR"/>
        <family val="1"/>
        <charset val="204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  <charset val="204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</si>
  <si>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</si>
  <si>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</si>
  <si>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family val="1"/>
        <charset val="204"/>
      </rPr>
      <t>от страната</t>
    </r>
  </si>
  <si>
    <r>
      <t>капиталови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</si>
  <si>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</si>
  <si>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</si>
  <si>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</si>
  <si>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</si>
  <si>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</si>
  <si>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</si>
  <si>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</si>
  <si>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</si>
  <si>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</si>
  <si>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</si>
  <si>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</si>
  <si>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</si>
  <si>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</si>
  <si>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</si>
  <si>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</si>
  <si>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</si>
  <si>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</si>
  <si>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</si>
  <si>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</si>
  <si>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</si>
  <si>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</si>
  <si>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</si>
  <si>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</si>
  <si>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</si>
  <si>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</si>
  <si>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</si>
  <si>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</si>
  <si>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</si>
  <si>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</si>
  <si>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</si>
  <si>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</si>
  <si>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</si>
  <si>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</si>
  <si>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</si>
  <si>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</si>
  <si>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</si>
  <si>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</si>
  <si>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</si>
  <si>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</si>
  <si>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</si>
  <si>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  <charset val="204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</si>
  <si>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  <charset val="204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</si>
  <si>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</si>
  <si>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</si>
  <si>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</si>
  <si>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</si>
  <si>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</si>
  <si>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</si>
  <si>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</si>
  <si>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</si>
  <si>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</si>
  <si>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</si>
  <si>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</si>
  <si>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</si>
  <si>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</si>
  <si>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</si>
  <si>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</si>
  <si>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</si>
  <si>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</si>
  <si>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</si>
  <si>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</si>
  <si>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</si>
  <si>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</si>
  <si>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</si>
  <si>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</si>
  <si>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</si>
  <si>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</si>
  <si>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</si>
  <si>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</si>
  <si>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</si>
  <si>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</si>
  <si>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</si>
  <si>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</si>
  <si>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</si>
  <si>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</si>
  <si>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</si>
  <si>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</si>
  <si>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</si>
  <si>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</si>
  <si>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</si>
  <si>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</si>
  <si>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</si>
  <si>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</si>
  <si>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</si>
  <si>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</si>
  <si>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</si>
  <si>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</si>
  <si>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</si>
  <si>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</si>
  <si>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</si>
  <si>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</si>
  <si>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</si>
  <si>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</si>
  <si>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</si>
  <si>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</si>
  <si>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</si>
  <si>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</si>
  <si>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</si>
  <si>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</si>
  <si>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</si>
  <si>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</si>
  <si>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</si>
  <si>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</si>
  <si>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</si>
  <si>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</si>
  <si>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</si>
  <si>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</si>
  <si>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</si>
  <si>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</si>
  <si>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</si>
  <si>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</si>
  <si>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</si>
  <si>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</si>
  <si>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</si>
  <si>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</si>
  <si>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</si>
  <si>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</si>
  <si>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</si>
  <si>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</si>
  <si>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</si>
  <si>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</si>
  <si>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</si>
  <si>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</si>
  <si>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</si>
  <si>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</si>
  <si>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</si>
  <si>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</si>
  <si>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</si>
  <si>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</si>
  <si>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</si>
  <si>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</si>
  <si>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</si>
  <si>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  <charset val="204"/>
      </rPr>
      <t>трудови, служебни и приравнени</t>
    </r>
    <r>
      <rPr>
        <sz val="12"/>
        <rFont val="Times New Roman CYR"/>
        <family val="1"/>
        <charset val="204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</si>
  <si>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</si>
  <si>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</si>
  <si>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ДЦК</t>
    </r>
    <r>
      <rPr>
        <sz val="12"/>
        <rFont val="Times New Roman CYR"/>
        <family val="1"/>
        <charset val="204"/>
      </rPr>
      <t xml:space="preserve">, емитирани </t>
    </r>
    <r>
      <rPr>
        <b/>
        <i/>
        <sz val="12"/>
        <rFont val="Times New Roman CYR"/>
        <family val="1"/>
        <charset val="204"/>
      </rPr>
      <t xml:space="preserve">за структурната реформа </t>
    </r>
    <r>
      <rPr>
        <i/>
        <sz val="12"/>
        <rFont val="Times New Roman CYR"/>
        <family val="1"/>
        <charset val="204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</si>
  <si>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</si>
  <si>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</si>
  <si>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първичния пазар</t>
    </r>
    <r>
      <rPr>
        <sz val="12"/>
        <rFont val="Times New Roman CYR"/>
        <family val="1"/>
        <charset val="204"/>
      </rPr>
      <t xml:space="preserve"> (-)</t>
    </r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</si>
  <si>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вторичния пазар</t>
    </r>
    <r>
      <rPr>
        <sz val="12"/>
        <rFont val="Times New Roman CYR"/>
        <family val="1"/>
        <charset val="204"/>
      </rPr>
      <t xml:space="preserve"> (-)</t>
    </r>
  </si>
  <si>
    <r>
      <t>продажба</t>
    </r>
    <r>
      <rPr>
        <sz val="12"/>
        <rFont val="Times New Roman CYR"/>
        <family val="1"/>
        <charset val="204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</si>
  <si>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  <charset val="204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</si>
  <si>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  <charset val="204"/>
      </rPr>
      <t>чуждестранни</t>
    </r>
    <r>
      <rPr>
        <sz val="12"/>
        <rFont val="Times New Roman CYR"/>
        <family val="1"/>
        <charset val="204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</si>
  <si>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  <charset val="204"/>
      </rPr>
      <t>на местни лица /резиденти/</t>
    </r>
    <r>
      <rPr>
        <sz val="12"/>
        <rFont val="Times New Roman CYR"/>
        <family val="1"/>
        <charset val="204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</si>
  <si>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  <charset val="204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</si>
  <si>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charset val="204"/>
      </rPr>
      <t xml:space="preserve">за сметка на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</si>
  <si>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</si>
  <si>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</si>
  <si>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</si>
  <si>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</si>
  <si>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</si>
  <si>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</si>
  <si>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</si>
  <si>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</si>
  <si>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</si>
  <si>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</si>
  <si>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</si>
  <si>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</si>
  <si>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</si>
  <si>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</si>
  <si>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</si>
  <si>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</si>
  <si>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</si>
  <si>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</si>
  <si>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</si>
  <si>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</si>
  <si>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</si>
  <si>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</si>
  <si>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</si>
  <si>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</si>
  <si>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</si>
  <si>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</si>
  <si>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</si>
  <si>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</si>
  <si>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</si>
  <si>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</si>
  <si>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</si>
  <si>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текущи банкови </t>
    </r>
    <r>
      <rPr>
        <b/>
        <i/>
        <sz val="12"/>
        <rFont val="Times New Roman CYR"/>
        <family val="1"/>
        <charset val="204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</si>
  <si>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</si>
  <si>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предоставени </t>
    </r>
    <r>
      <rPr>
        <b/>
        <i/>
        <sz val="12"/>
        <rFont val="Times New Roman CYR"/>
        <family val="1"/>
        <charset val="204"/>
      </rPr>
      <t>заеми</t>
    </r>
    <r>
      <rPr>
        <sz val="12"/>
        <rFont val="Times New Roman CYR"/>
        <family val="1"/>
        <charset val="204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</si>
  <si>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</si>
  <si>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</si>
  <si>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дългови ценни книжа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местни и чуждестранни лица</t>
    </r>
  </si>
  <si>
    <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</si>
  <si>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</si>
  <si>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</si>
  <si>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</si>
  <si>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</si>
  <si>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</si>
  <si>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</si>
  <si>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 xml:space="preserve">общежития </t>
    </r>
    <r>
      <rPr>
        <sz val="12"/>
        <rFont val="Times New Roman CYR"/>
        <family val="1"/>
        <charset val="204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</si>
  <si>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  <charset val="204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</si>
  <si>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</si>
  <si>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</si>
  <si>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  <charset val="204"/>
      </rPr>
      <t xml:space="preserve"> притежаване на куче</t>
    </r>
  </si>
  <si>
    <r>
      <t>други</t>
    </r>
    <r>
      <rPr>
        <sz val="12"/>
        <rFont val="Times New Roman CYR"/>
        <family val="1"/>
        <charset val="204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</si>
  <si>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</si>
  <si>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  <charset val="204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</si>
  <si>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  <charset val="204"/>
      </rPr>
      <t>,</t>
    </r>
    <r>
      <rPr>
        <i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</si>
  <si>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  <charset val="204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</si>
  <si>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</si>
  <si>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</si>
  <si>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  <charset val="204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</si>
  <si>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</si>
  <si>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  <charset val="204"/>
      </rPr>
      <t>ДДС</t>
    </r>
    <r>
      <rPr>
        <sz val="12"/>
        <rFont val="Times New Roman CYR"/>
        <family val="1"/>
        <charset val="204"/>
      </rPr>
      <t xml:space="preserve"> (-)</t>
    </r>
  </si>
  <si>
    <r>
      <t xml:space="preserve">внесен </t>
    </r>
    <r>
      <rPr>
        <i/>
        <sz val="12"/>
        <rFont val="Times New Roman CYR"/>
        <charset val="204"/>
      </rPr>
      <t>данък върху приходите от стопанска дейност</t>
    </r>
    <r>
      <rPr>
        <sz val="12"/>
        <rFont val="Times New Roman CYR"/>
        <family val="1"/>
        <charset val="204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</si>
  <si>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  <charset val="204"/>
      </rPr>
      <t>други данъци</t>
    </r>
    <r>
      <rPr>
        <sz val="12"/>
        <rFont val="Times New Roman CYR"/>
        <family val="1"/>
        <charset val="204"/>
      </rPr>
      <t xml:space="preserve">,такси и вноски </t>
    </r>
    <r>
      <rPr>
        <b/>
        <i/>
        <sz val="12"/>
        <rFont val="Times New Roman CYR"/>
        <family val="1"/>
        <charset val="204"/>
      </rPr>
      <t>върху продажбите</t>
    </r>
    <r>
      <rPr>
        <sz val="12"/>
        <rFont val="Times New Roman CYR"/>
        <family val="1"/>
        <charset val="204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</si>
  <si>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</si>
  <si>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</si>
  <si>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</si>
  <si>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</si>
  <si>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</si>
  <si>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</si>
  <si>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</si>
  <si>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</si>
  <si>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</si>
  <si>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</si>
  <si>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</si>
  <si>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</si>
  <si>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</si>
  <si>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</si>
  <si>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</si>
  <si>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</si>
  <si>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</si>
  <si>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</si>
  <si>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</si>
  <si>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</si>
  <si>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</si>
  <si>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</si>
  <si>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</si>
  <si>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</si>
  <si>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</si>
  <si>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</si>
  <si>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</si>
  <si>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</si>
  <si>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</si>
  <si>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</si>
  <si>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</si>
  <si>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</si>
  <si>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</si>
  <si>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</si>
  <si>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</si>
  <si>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</si>
  <si>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</si>
  <si>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</si>
  <si>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</si>
  <si>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</si>
  <si>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</si>
  <si>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</si>
  <si>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</si>
  <si>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</si>
  <si>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</si>
  <si>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</si>
  <si>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</si>
  <si>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</si>
  <si>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</si>
  <si>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</si>
  <si>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  <charset val="204"/>
      </rPr>
      <t>СБКО за облекло и други</t>
    </r>
    <r>
      <rPr>
        <sz val="12"/>
        <rFont val="Times New Roman CYR"/>
        <family val="1"/>
        <charset val="204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</si>
  <si>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  <charset val="204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</si>
  <si>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  <charset val="204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</si>
  <si>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</si>
  <si>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</si>
  <si>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</si>
  <si>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</si>
  <si>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</si>
  <si>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</si>
  <si>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</si>
  <si>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</si>
  <si>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</si>
  <si>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</si>
  <si>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</si>
  <si>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</si>
  <si>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</si>
  <si>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</si>
  <si>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</si>
  <si>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</si>
  <si>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</si>
  <si>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</si>
  <si>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</si>
  <si>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</si>
  <si>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</si>
  <si>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</si>
  <si>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</si>
  <si>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  <charset val="204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</si>
  <si>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</si>
  <si>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</si>
  <si>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</t>
    </r>
    <r>
      <rPr>
        <sz val="12"/>
        <rFont val="Times New Roman CYR"/>
        <family val="1"/>
        <charset val="204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</si>
  <si>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</si>
  <si>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</si>
  <si>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</si>
  <si>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</si>
  <si>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</si>
  <si>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</si>
  <si>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</si>
  <si>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</si>
  <si>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</si>
  <si>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</si>
  <si>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</si>
  <si>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</si>
  <si>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</si>
  <si>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</si>
  <si>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</si>
  <si>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</si>
  <si>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</si>
  <si>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</si>
  <si>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</si>
  <si>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</si>
  <si>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</si>
  <si>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</si>
  <si>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</si>
  <si>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</si>
  <si>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</si>
  <si>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</si>
  <si>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</si>
  <si>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</si>
  <si>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</si>
  <si>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</si>
  <si>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</si>
  <si>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</si>
  <si>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</si>
  <si>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</si>
  <si>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</si>
  <si>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</si>
  <si>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</si>
  <si>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</si>
  <si>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</si>
  <si>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</si>
  <si>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</si>
  <si>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</si>
  <si>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</si>
  <si>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</si>
  <si>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</si>
  <si>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</si>
  <si>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</si>
  <si>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</si>
  <si>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</si>
  <si>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</si>
  <si>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</si>
  <si>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</si>
  <si>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</si>
  <si>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</si>
  <si>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</si>
  <si>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</si>
  <si>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</si>
  <si>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</si>
  <si>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</si>
  <si>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дялове и акции</t>
    </r>
    <r>
      <rPr>
        <sz val="12"/>
        <rFont val="Times New Roman CYR"/>
        <family val="1"/>
        <charset val="204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</si>
  <si>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</si>
  <si>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</si>
  <si>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</si>
  <si>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</si>
  <si>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</si>
  <si>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</si>
  <si>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  <charset val="204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</si>
  <si>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  <charset val="204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</si>
  <si>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charset val="204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</si>
  <si>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</si>
  <si>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</si>
  <si>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</si>
  <si>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</si>
  <si>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</si>
  <si>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</si>
  <si>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</si>
  <si>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</si>
  <si>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</si>
  <si>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</si>
  <si>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</si>
  <si>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</si>
  <si>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</si>
  <si>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</si>
  <si>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</si>
  <si>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</si>
  <si>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</si>
  <si>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</si>
  <si>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</si>
  <si>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</si>
  <si>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</si>
  <si>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</si>
  <si>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</si>
  <si>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</si>
  <si>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</si>
  <si>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</si>
  <si>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charset val="204"/>
      </rPr>
      <t xml:space="preserve">дивидентите </t>
    </r>
    <r>
      <rPr>
        <sz val="12"/>
        <rFont val="Times New Roman CYR"/>
        <charset val="204"/>
      </rPr>
      <t>и</t>
    </r>
    <r>
      <rPr>
        <b/>
        <sz val="12"/>
        <rFont val="Times New Roman Cyr"/>
        <charset val="204"/>
      </rPr>
      <t xml:space="preserve"> ликвидационните дялове</t>
    </r>
    <r>
      <rPr>
        <sz val="12"/>
        <rFont val="Times New Roman CYR"/>
        <family val="1"/>
        <charset val="204"/>
      </rPr>
      <t xml:space="preserve"> на</t>
    </r>
    <r>
      <rPr>
        <b/>
        <i/>
        <sz val="12"/>
        <rFont val="Times New Roman CYR"/>
        <charset val="204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</si>
  <si>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</si>
  <si>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</si>
  <si>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</si>
  <si>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</si>
  <si>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</si>
  <si>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</si>
  <si>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</si>
  <si>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</si>
  <si>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</si>
  <si>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</si>
  <si>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</si>
  <si>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</si>
  <si>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</si>
  <si>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</si>
  <si>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</si>
  <si>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</si>
  <si>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</si>
  <si>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</si>
  <si>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</si>
  <si>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</si>
  <si>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</si>
  <si>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</si>
  <si>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</si>
  <si>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</si>
  <si>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</si>
  <si>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</si>
  <si>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  <charset val="204"/>
      </rPr>
      <t>нещатен</t>
    </r>
    <r>
      <rPr>
        <sz val="12"/>
        <rFont val="Times New Roman CYR"/>
        <family val="1"/>
        <charset val="204"/>
      </rPr>
      <t xml:space="preserve"> персонал нает по </t>
    </r>
    <r>
      <rPr>
        <b/>
        <i/>
        <sz val="12"/>
        <rFont val="Times New Roman CYR"/>
        <family val="1"/>
        <charset val="204"/>
      </rPr>
      <t>трудови правоотношения</t>
    </r>
    <r>
      <rPr>
        <sz val="12"/>
        <rFont val="Times New Roman CYR"/>
        <family val="1"/>
        <charset val="204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</si>
  <si>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  <charset val="204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</si>
  <si>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</si>
  <si>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</si>
  <si>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</si>
  <si>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</si>
  <si>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</si>
  <si>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</si>
  <si>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</si>
  <si>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</si>
  <si>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</si>
  <si>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</si>
  <si>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</si>
  <si>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</si>
  <si>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</si>
  <si>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</si>
  <si>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</si>
  <si>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</si>
  <si>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</si>
  <si>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</si>
  <si>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</si>
  <si>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  <charset val="204"/>
      </rPr>
      <t>съвместни</t>
    </r>
    <r>
      <rPr>
        <sz val="12"/>
        <rFont val="Times New Roman CYR"/>
        <family val="1"/>
        <charset val="204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</si>
  <si>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  <charset val="204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</si>
  <si>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</si>
  <si>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</si>
  <si>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  <charset val="204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</si>
  <si>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</si>
  <si>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</si>
  <si>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</si>
  <si>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</si>
  <si>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  <charset val="204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</si>
  <si>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  <r>
      <rPr>
        <sz val="12"/>
        <rFont val="Times New Roman CYR"/>
        <family val="1"/>
        <charset val="204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</si>
  <si>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  <charset val="204"/>
      </rPr>
      <t>банки в несъстоятелност</t>
    </r>
    <r>
      <rPr>
        <sz val="12"/>
        <rFont val="Times New Roman CYR"/>
        <family val="1"/>
        <charset val="204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</si>
  <si>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</si>
  <si>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</si>
  <si>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</si>
  <si>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</si>
  <si>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</si>
  <si>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</si>
  <si>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 xml:space="preserve">дългосрочни 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</si>
  <si>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</si>
  <si>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</si>
  <si>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</si>
  <si>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</si>
  <si>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</si>
  <si>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</si>
  <si>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</si>
  <si>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</si>
  <si>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</si>
  <si>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</si>
  <si>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</si>
  <si>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</si>
  <si>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</si>
  <si>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</si>
  <si>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</si>
  <si>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</si>
  <si>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</si>
  <si>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</si>
  <si>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</si>
  <si>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</si>
  <si>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  <charset val="204"/>
      </rPr>
      <t>+</t>
    </r>
    <r>
      <rPr>
        <sz val="12"/>
        <rFont val="Times New Roman CYR"/>
        <family val="1"/>
        <charset val="204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</si>
  <si>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  <charset val="204"/>
      </rPr>
      <t xml:space="preserve"> (</t>
    </r>
    <r>
      <rPr>
        <i/>
        <sz val="12"/>
        <rFont val="Times New Roman CYR"/>
        <family val="1"/>
        <charset val="204"/>
      </rPr>
      <t>-</t>
    </r>
    <r>
      <rPr>
        <sz val="12"/>
        <rFont val="Times New Roman CYR"/>
        <family val="1"/>
        <charset val="204"/>
      </rPr>
      <t>)</t>
    </r>
  </si>
  <si>
    <r>
      <t>операции в брой</t>
    </r>
    <r>
      <rPr>
        <sz val="12"/>
        <rFont val="Times New Roman CYR"/>
        <family val="1"/>
        <charset val="204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</si>
  <si>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  <charset val="204"/>
      </rPr>
      <t>срочни депозити</t>
    </r>
    <r>
      <rPr>
        <sz val="12"/>
        <rFont val="Times New Roman CYR"/>
        <family val="1"/>
        <charset val="204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</si>
  <si>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  <charset val="204"/>
      </rPr>
      <t>валута</t>
    </r>
    <r>
      <rPr>
        <sz val="12"/>
        <rFont val="Times New Roman CYR"/>
        <family val="1"/>
        <charset val="204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</si>
  <si>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  <charset val="204"/>
      </rPr>
      <t>СЕБРА</t>
    </r>
    <r>
      <rPr>
        <i/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  <family val="1"/>
        <charset val="204"/>
      </rPr>
      <t>захранване на "сметки за наличности"</t>
    </r>
    <r>
      <rPr>
        <sz val="12"/>
        <rFont val="Times New Roman CYR"/>
        <family val="1"/>
        <charset val="204"/>
      </rPr>
      <t xml:space="preserve"> (+/-)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</si>
  <si>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</si>
  <si>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</si>
  <si>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</si>
  <si>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</t>
    </r>
    <r>
      <rPr>
        <b/>
        <i/>
        <sz val="12"/>
        <rFont val="Times New Roman CYR"/>
        <charset val="204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</si>
  <si>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</si>
  <si>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</si>
  <si>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</si>
  <si>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</si>
  <si>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  <charset val="204"/>
      </rPr>
      <t xml:space="preserve"> в</t>
    </r>
    <r>
      <rPr>
        <b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 xml:space="preserve">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</si>
  <si>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</si>
  <si>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 левове </t>
    </r>
    <r>
      <rPr>
        <b/>
        <i/>
        <sz val="12"/>
        <rFont val="Times New Roman CYR"/>
        <family val="1"/>
        <charset val="204"/>
      </rPr>
      <t>от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</si>
  <si>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остътък</t>
    </r>
    <r>
      <rPr>
        <sz val="12"/>
        <rFont val="Times New Roman CYR"/>
        <family val="1"/>
        <charset val="204"/>
      </rPr>
      <t xml:space="preserve"> 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</si>
  <si>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</si>
  <si>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</si>
  <si>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левове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</si>
  <si>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</si>
  <si>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  <charset val="204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</si>
  <si>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  <charset val="204"/>
      </rPr>
      <t>преоценка</t>
    </r>
    <r>
      <rPr>
        <sz val="12"/>
        <rFont val="Times New Roman CYR"/>
        <family val="1"/>
        <charset val="204"/>
      </rPr>
      <t xml:space="preserve"> на валутни наличности </t>
    </r>
    <r>
      <rPr>
        <b/>
        <i/>
        <sz val="12"/>
        <rFont val="Times New Roman CYR"/>
        <family val="1"/>
        <charset val="204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  <charset val="204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</si>
  <si>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</si>
  <si>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</si>
  <si>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</si>
  <si>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</si>
  <si>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</si>
  <si>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</si>
  <si>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</si>
  <si>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</si>
  <si>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</si>
  <si>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</si>
  <si>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</si>
  <si>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</si>
  <si>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</si>
  <si>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</si>
  <si>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</si>
  <si>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</si>
  <si>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</si>
  <si>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</si>
  <si>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</si>
  <si>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</si>
  <si>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</si>
  <si>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</si>
  <si>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</si>
  <si>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</si>
  <si>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</si>
  <si>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</si>
  <si>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</si>
  <si>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</si>
  <si>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</si>
  <si>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</si>
  <si>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</si>
  <si>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</si>
  <si>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</si>
  <si>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</t>
    </r>
    <r>
      <rPr>
        <b/>
        <sz val="12"/>
        <rFont val="Times New Roman CYR"/>
        <family val="1"/>
        <charset val="204"/>
      </rPr>
      <t xml:space="preserve"> по депозити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</si>
  <si>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</si>
  <si>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депозити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</si>
  <si>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</si>
  <si>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</si>
  <si>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</si>
  <si>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</si>
  <si>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</si>
  <si>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</si>
  <si>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</si>
  <si>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</si>
  <si>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</si>
  <si>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</si>
  <si>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</si>
  <si>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</si>
  <si>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</si>
  <si>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</si>
  <si>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</si>
  <si>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</si>
  <si>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</si>
  <si>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</si>
  <si>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</si>
  <si>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</si>
  <si>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</si>
  <si>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</si>
  <si>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</si>
  <si>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</si>
  <si>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</si>
  <si>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</si>
  <si>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charset val="204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</si>
  <si>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</si>
  <si>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</si>
  <si>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charset val="204"/>
      </rPr>
      <t>без § 40-71</t>
    </r>
    <r>
      <rPr>
        <b/>
        <sz val="12"/>
        <color indexed="18"/>
        <rFont val="Times New Roman Cyr"/>
        <family val="1"/>
        <charset val="204"/>
      </rPr>
      <t>)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</si>
  <si>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Европейския съюз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</si>
  <si>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Европейския съюз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</si>
  <si>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държави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</si>
  <si>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държави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</si>
  <si>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международни организации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</si>
  <si>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международни организации</t>
    </r>
  </si>
  <si>
    <r>
      <rPr>
        <b/>
        <i/>
        <sz val="12"/>
        <rFont val="Times New Roman CYR"/>
        <charset val="204"/>
      </rPr>
      <t>други</t>
    </r>
    <r>
      <rPr>
        <b/>
        <sz val="12"/>
        <rFont val="Times New Roman Cyr"/>
        <charset val="204"/>
      </rPr>
      <t xml:space="preserve"> </t>
    </r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чужбина</t>
    </r>
  </si>
  <si>
    <r>
      <rPr>
        <b/>
        <i/>
        <sz val="12"/>
        <rFont val="Times New Roman CYR"/>
        <charset val="204"/>
      </rPr>
      <t>други</t>
    </r>
    <r>
      <rPr>
        <sz val="12"/>
        <rFont val="Times New Roman CYR"/>
        <charset val="204"/>
      </rPr>
      <t xml:space="preserve"> </t>
    </r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</si>
  <si>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</si>
  <si>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</si>
  <si>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</si>
  <si>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</si>
  <si>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</si>
  <si>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charset val="204"/>
      </rPr>
      <t>платени</t>
    </r>
    <r>
      <rPr>
        <b/>
        <i/>
        <sz val="12"/>
        <rFont val="Times New Roman CYR"/>
        <family val="1"/>
        <charset val="204"/>
      </rPr>
      <t xml:space="preserve"> държавни </t>
    </r>
    <r>
      <rPr>
        <sz val="12"/>
        <rFont val="Times New Roman CYR"/>
        <charset val="204"/>
      </rPr>
      <t>данъци, такси, наказателни лихви и административни санкции</t>
    </r>
  </si>
  <si>
    <r>
      <rPr>
        <sz val="12"/>
        <rFont val="Times New Roman CYR"/>
        <charset val="204"/>
      </rPr>
      <t xml:space="preserve">платени </t>
    </r>
    <r>
      <rPr>
        <b/>
        <i/>
        <sz val="12"/>
        <rFont val="Times New Roman CYR"/>
        <family val="1"/>
        <charset val="204"/>
      </rPr>
      <t xml:space="preserve">общински </t>
    </r>
    <r>
      <rPr>
        <sz val="12"/>
        <rFont val="Times New Roman CYR"/>
        <charset val="204"/>
      </rPr>
      <t>данъци, такси, наказателни лихви и административни санкции</t>
    </r>
  </si>
  <si>
    <r>
      <rPr>
        <sz val="12"/>
        <rFont val="Times New Roman CYR"/>
        <charset val="204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  <charset val="204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</si>
  <si>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charset val="204"/>
      </rPr>
      <t>§ 40-71</t>
    </r>
    <r>
      <rPr>
        <b/>
        <sz val="12"/>
        <color indexed="16"/>
        <rFont val="Times New Roman CYR"/>
        <family val="1"/>
        <charset val="204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</si>
  <si>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</si>
  <si>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</si>
  <si>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</si>
  <si>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</si>
  <si>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</si>
  <si>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</si>
  <si>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</si>
  <si>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</si>
  <si>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</si>
  <si>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</si>
  <si>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</si>
  <si>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</si>
  <si>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</si>
  <si>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</si>
  <si>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(+/-)</t>
    </r>
  </si>
  <si>
    <r>
      <t xml:space="preserve">получени </t>
    </r>
    <r>
      <rPr>
        <i/>
        <sz val="12"/>
        <rFont val="Times New Roman CYR"/>
        <charset val="204"/>
      </rPr>
      <t>краткосрочни</t>
    </r>
    <r>
      <rPr>
        <sz val="12"/>
        <rFont val="Times New Roman CYR"/>
        <charset val="204"/>
      </rPr>
      <t xml:space="preserve"> заеми от</t>
    </r>
    <r>
      <rPr>
        <i/>
        <sz val="12"/>
        <rFont val="Times New Roman CYR"/>
        <charset val="204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</si>
  <si>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charset val="204"/>
      </rPr>
      <t>дългосрочни</t>
    </r>
    <r>
      <rPr>
        <sz val="12"/>
        <rFont val="Times New Roman CYR"/>
        <charset val="204"/>
      </rPr>
      <t xml:space="preserve"> заеми от</t>
    </r>
    <r>
      <rPr>
        <i/>
        <sz val="12"/>
        <rFont val="Times New Roman CYR"/>
        <charset val="204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</si>
  <si>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charset val="204"/>
      </rPr>
      <t>краткосрочни</t>
    </r>
    <r>
      <rPr>
        <sz val="12"/>
        <rFont val="Times New Roman CYR"/>
        <charset val="204"/>
      </rPr>
      <t xml:space="preserve"> заеми от </t>
    </r>
    <r>
      <rPr>
        <i/>
        <sz val="12"/>
        <rFont val="Times New Roman CYR"/>
        <charset val="204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</si>
  <si>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charset val="204"/>
      </rPr>
      <t>дългосрочни</t>
    </r>
    <r>
      <rPr>
        <sz val="12"/>
        <rFont val="Times New Roman CYR"/>
        <charset val="204"/>
      </rPr>
      <t xml:space="preserve"> заеми от </t>
    </r>
    <r>
      <rPr>
        <i/>
        <sz val="12"/>
        <rFont val="Times New Roman CYR"/>
        <charset val="204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</si>
  <si>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</si>
  <si>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  <charset val="204"/>
      </rPr>
      <t xml:space="preserve">нето </t>
    </r>
    <r>
      <rPr>
        <b/>
        <sz val="12"/>
        <color indexed="60"/>
        <rFont val="Times New Roman CYR"/>
        <family val="1"/>
        <charset val="204"/>
      </rPr>
      <t>(</t>
    </r>
    <r>
      <rPr>
        <b/>
        <i/>
        <sz val="12"/>
        <color indexed="60"/>
        <rFont val="Times New Roman CYR"/>
        <family val="1"/>
        <charset val="204"/>
      </rPr>
      <t>+</t>
    </r>
    <r>
      <rPr>
        <b/>
        <sz val="12"/>
        <color indexed="60"/>
        <rFont val="Times New Roman CYR"/>
        <family val="1"/>
        <charset val="204"/>
      </rPr>
      <t>/</t>
    </r>
    <r>
      <rPr>
        <b/>
        <i/>
        <sz val="12"/>
        <color indexed="60"/>
        <rFont val="Times New Roman CYR"/>
        <family val="1"/>
        <charset val="204"/>
      </rPr>
      <t>-</t>
    </r>
    <r>
      <rPr>
        <b/>
        <sz val="12"/>
        <color indexed="60"/>
        <rFont val="Times New Roman CYR"/>
        <family val="1"/>
        <charset val="204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</si>
  <si>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</si>
  <si>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</si>
  <si>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</si>
  <si>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</si>
  <si>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 </t>
    </r>
    <r>
      <rPr>
        <sz val="12"/>
        <color indexed="60"/>
        <rFont val="Times New Roman CYR"/>
        <family val="1"/>
        <charset val="204"/>
      </rPr>
      <t>(</t>
    </r>
    <r>
      <rPr>
        <b/>
        <sz val="12"/>
        <color indexed="60"/>
        <rFont val="Times New Roman CYR"/>
        <family val="1"/>
        <charset val="204"/>
      </rPr>
      <t>+/-</t>
    </r>
    <r>
      <rPr>
        <sz val="12"/>
        <color indexed="60"/>
        <rFont val="Times New Roman CYR"/>
        <family val="1"/>
        <charset val="204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</si>
  <si>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  <charset val="204"/>
      </rPr>
      <t xml:space="preserve">нето </t>
    </r>
    <r>
      <rPr>
        <sz val="12"/>
        <color indexed="60"/>
        <rFont val="Times New Roman CYR"/>
        <family val="1"/>
        <charset val="204"/>
      </rPr>
      <t>(</t>
    </r>
    <r>
      <rPr>
        <b/>
        <i/>
        <sz val="12"/>
        <color indexed="60"/>
        <rFont val="Times New Roman CYR"/>
        <family val="1"/>
        <charset val="204"/>
      </rPr>
      <t>+</t>
    </r>
    <r>
      <rPr>
        <sz val="12"/>
        <color indexed="60"/>
        <rFont val="Times New Roman CYR"/>
        <family val="1"/>
        <charset val="204"/>
      </rPr>
      <t>/</t>
    </r>
    <r>
      <rPr>
        <b/>
        <i/>
        <sz val="12"/>
        <color indexed="60"/>
        <rFont val="Times New Roman CYR"/>
        <family val="1"/>
        <charset val="204"/>
      </rPr>
      <t>-</t>
    </r>
    <r>
      <rPr>
        <sz val="12"/>
        <color indexed="60"/>
        <rFont val="Times New Roman CYR"/>
        <family val="1"/>
        <charset val="204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</si>
  <si>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sz val="12"/>
        <color indexed="60"/>
        <rFont val="Times New Roman CYR"/>
        <family val="1"/>
        <charset val="204"/>
      </rPr>
      <t>(</t>
    </r>
    <r>
      <rPr>
        <b/>
        <sz val="12"/>
        <color indexed="60"/>
        <rFont val="Times New Roman CYR"/>
        <family val="1"/>
        <charset val="204"/>
      </rPr>
      <t>+/-</t>
    </r>
    <r>
      <rPr>
        <sz val="12"/>
        <color indexed="60"/>
        <rFont val="Times New Roman CYR"/>
        <family val="1"/>
        <charset val="204"/>
      </rPr>
      <t>)</t>
    </r>
  </si>
  <si>
    <r>
      <t xml:space="preserve">друго финансиране - операции с активи - </t>
    </r>
    <r>
      <rPr>
        <sz val="12"/>
        <rFont val="Times New Roman CYR"/>
        <charset val="204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</si>
  <si>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charset val="204"/>
      </rPr>
      <t>операции с пасиви</t>
    </r>
    <r>
      <rPr>
        <sz val="12"/>
        <rFont val="Times New Roman CYR"/>
        <family val="1"/>
        <charset val="204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</si>
  <si>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charset val="204"/>
      </rPr>
      <t xml:space="preserve">операции с </t>
    </r>
    <r>
      <rPr>
        <i/>
        <sz val="12"/>
        <rFont val="Times New Roman CYR"/>
        <charset val="204"/>
      </rPr>
      <t>активи</t>
    </r>
    <r>
      <rPr>
        <b/>
        <i/>
        <sz val="12"/>
        <rFont val="Times New Roman CYR"/>
        <charset val="204"/>
      </rPr>
      <t xml:space="preserve"> (+/-)</t>
    </r>
  </si>
  <si>
    <r>
      <t>друго финансиране - операции с</t>
    </r>
    <r>
      <rPr>
        <i/>
        <sz val="12"/>
        <rFont val="Times New Roman CYR"/>
        <charset val="204"/>
      </rPr>
      <t xml:space="preserve"> пасиви</t>
    </r>
    <r>
      <rPr>
        <sz val="12"/>
        <rFont val="Times New Roman CYR"/>
        <family val="1"/>
        <charset val="204"/>
      </rPr>
      <t xml:space="preserve"> (+/-)</t>
    </r>
  </si>
  <si>
    <r>
      <t xml:space="preserve">събрани </t>
    </r>
    <r>
      <rPr>
        <sz val="12"/>
        <rFont val="Times New Roman CYR"/>
        <charset val="204"/>
      </rPr>
      <t xml:space="preserve">суми за </t>
    </r>
    <r>
      <rPr>
        <i/>
        <sz val="12"/>
        <rFont val="Times New Roman CYR"/>
        <charset val="204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</si>
  <si>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charset val="204"/>
      </rPr>
      <t>суми за</t>
    </r>
    <r>
      <rPr>
        <i/>
        <sz val="12"/>
        <rFont val="Times New Roman CYR"/>
        <charset val="204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</si>
  <si>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charset val="204"/>
      </rPr>
      <t>получени</t>
    </r>
    <r>
      <rPr>
        <sz val="12"/>
        <rFont val="Times New Roman CYR"/>
        <family val="1"/>
        <charset val="204"/>
      </rPr>
      <t xml:space="preserve"> парични наличности при </t>
    </r>
    <r>
      <rPr>
        <i/>
        <sz val="12"/>
        <rFont val="Times New Roman CYR"/>
        <charset val="204"/>
      </rPr>
      <t xml:space="preserve">преобразуване на бюджетни организации </t>
    </r>
    <r>
      <rPr>
        <sz val="12"/>
        <rFont val="Times New Roman CYR"/>
        <family val="1"/>
        <charset val="204"/>
      </rPr>
      <t>(+)</t>
    </r>
  </si>
  <si>
    <r>
      <rPr>
        <i/>
        <sz val="12"/>
        <rFont val="Times New Roman CYR"/>
        <charset val="204"/>
      </rPr>
      <t xml:space="preserve">прехвърлени </t>
    </r>
    <r>
      <rPr>
        <sz val="12"/>
        <rFont val="Times New Roman CYR"/>
        <charset val="204"/>
      </rPr>
      <t>парични наличности при</t>
    </r>
    <r>
      <rPr>
        <i/>
        <sz val="12"/>
        <rFont val="Times New Roman CYR"/>
        <charset val="204"/>
      </rPr>
      <t xml:space="preserve"> преобразуване на бюджетни организации</t>
    </r>
    <r>
      <rPr>
        <b/>
        <i/>
        <sz val="12"/>
        <rFont val="Times New Roman CYR"/>
        <family val="1"/>
        <charset val="204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</si>
  <si>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</si>
  <si>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charset val="204"/>
      </rPr>
      <t xml:space="preserve">предходния период </t>
    </r>
    <r>
      <rPr>
        <sz val="12"/>
        <rFont val="Times New Roman CYR"/>
        <charset val="204"/>
      </rPr>
      <t>(+)</t>
    </r>
  </si>
  <si>
    <r>
      <rPr>
        <sz val="12"/>
        <rFont val="Times New Roman CYR"/>
        <charset val="204"/>
      </rPr>
      <t xml:space="preserve">остатък в касата във валута  </t>
    </r>
    <r>
      <rPr>
        <i/>
        <sz val="12"/>
        <rFont val="Times New Roman CYR"/>
        <charset val="204"/>
      </rPr>
      <t xml:space="preserve">в чужбина </t>
    </r>
    <r>
      <rPr>
        <sz val="12"/>
        <rFont val="Times New Roman CYR"/>
        <charset val="204"/>
      </rPr>
      <t xml:space="preserve">от </t>
    </r>
    <r>
      <rPr>
        <i/>
        <sz val="12"/>
        <rFont val="Times New Roman CYR"/>
        <charset val="204"/>
      </rPr>
      <t>предходния период</t>
    </r>
    <r>
      <rPr>
        <sz val="12"/>
        <rFont val="Times New Roman CYR"/>
        <charset val="204"/>
      </rPr>
      <t xml:space="preserve"> (+)</t>
    </r>
  </si>
  <si>
    <r>
      <t>наличност</t>
    </r>
    <r>
      <rPr>
        <sz val="12"/>
        <rFont val="Times New Roman CYR"/>
        <charset val="204"/>
      </rPr>
      <t xml:space="preserve"> в касата във валута  </t>
    </r>
    <r>
      <rPr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</t>
    </r>
  </si>
  <si>
    <r>
      <t>наличност</t>
    </r>
    <r>
      <rPr>
        <sz val="12"/>
        <rFont val="Times New Roman CYR"/>
        <charset val="204"/>
      </rPr>
      <t xml:space="preserve"> в левова равностойност по валутни сметки </t>
    </r>
    <r>
      <rPr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</si>
  <si>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  <charset val="204"/>
      </rPr>
      <t>системата на "Единната сметка"-нето</t>
    </r>
    <r>
      <rPr>
        <b/>
        <sz val="12"/>
        <color indexed="60"/>
        <rFont val="Times New Roman CYR"/>
        <family val="1"/>
        <charset val="204"/>
      </rPr>
      <t xml:space="preserve"> (+/-)</t>
    </r>
  </si>
  <si>
    <r>
      <t>остатък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текущи сметки на бюджетните организации в БНБ от</t>
    </r>
    <r>
      <rPr>
        <i/>
        <sz val="12"/>
        <rFont val="Times New Roman CYR"/>
        <charset val="204"/>
      </rPr>
      <t xml:space="preserve"> предходния период</t>
    </r>
    <r>
      <rPr>
        <sz val="12"/>
        <rFont val="Times New Roman CYR"/>
        <charset val="204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</si>
  <si>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</si>
  <si>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текущи сметки на бюджетните организации в БНБ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 </t>
    </r>
  </si>
  <si>
    <r>
      <t>наличност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депозити на бюджетните организации </t>
    </r>
    <r>
      <rPr>
        <sz val="11"/>
        <rFont val="Times New Roman Cyr"/>
        <charset val="204"/>
      </rPr>
      <t>в</t>
    </r>
    <r>
      <rPr>
        <sz val="12"/>
        <rFont val="Times New Roman CYR"/>
        <charset val="204"/>
      </rPr>
      <t xml:space="preserve"> </t>
    </r>
    <r>
      <rPr>
        <sz val="10"/>
        <rFont val="Times New Roman CYR"/>
        <charset val="204"/>
      </rPr>
      <t>БНБ</t>
    </r>
    <r>
      <rPr>
        <sz val="12"/>
        <rFont val="Times New Roman CYR"/>
        <charset val="204"/>
      </rPr>
      <t xml:space="preserve"> </t>
    </r>
    <r>
      <rPr>
        <sz val="11"/>
        <rFont val="Times New Roman Cyr"/>
        <charset val="204"/>
      </rPr>
      <t>в</t>
    </r>
    <r>
      <rPr>
        <sz val="12"/>
        <rFont val="Times New Roman CYR"/>
        <charset val="204"/>
      </rPr>
      <t xml:space="preserve"> </t>
    </r>
    <r>
      <rPr>
        <i/>
        <sz val="12"/>
        <rFont val="Times New Roman CYR"/>
        <charset val="204"/>
      </rPr>
      <t>края на периода</t>
    </r>
    <r>
      <rPr>
        <sz val="10"/>
        <rFont val="Times New Roman CYR"/>
        <charset val="204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</si>
  <si>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</si>
  <si>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</si>
  <si>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</si>
  <si>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  <charset val="204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</si>
  <si>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  <charset val="204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</si>
  <si>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  <charset val="204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</si>
  <si>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</si>
  <si>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</si>
  <si>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</si>
  <si>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</si>
  <si>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</si>
  <si>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</si>
  <si>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</si>
  <si>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</si>
  <si>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</si>
  <si>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</si>
  <si>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</si>
  <si>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</si>
  <si>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</si>
  <si>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</si>
  <si>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</si>
  <si>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</si>
  <si>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</si>
  <si>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</si>
  <si>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</si>
  <si>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</si>
  <si>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</si>
  <si>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</si>
  <si>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</si>
  <si>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</si>
  <si>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</si>
  <si>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</si>
  <si>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</si>
  <si>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</si>
  <si>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</si>
  <si>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</si>
  <si>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</si>
  <si>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  <charset val="204"/>
      </rPr>
      <t xml:space="preserve">БЮДЖЕТ </t>
    </r>
    <r>
      <rPr>
        <sz val="12"/>
        <color indexed="28"/>
        <rFont val="Times New Roman"/>
        <family val="1"/>
        <charset val="204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</si>
  <si>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</si>
  <si>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</si>
  <si>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</si>
  <si>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</si>
  <si>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</si>
  <si>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  <charset val="204"/>
      </rPr>
      <t xml:space="preserve">таблица            'OTCHET'         </t>
    </r>
    <r>
      <rPr>
        <sz val="12"/>
        <rFont val="Times New Roman"/>
        <family val="1"/>
        <charset val="204"/>
      </rPr>
      <t xml:space="preserve">Год. уточнен план                           </t>
    </r>
  </si>
  <si>
    <r>
      <rPr>
        <i/>
        <sz val="14"/>
        <rFont val="Times New Roman"/>
        <family val="1"/>
        <charset val="204"/>
      </rPr>
      <t xml:space="preserve">таблица 'OTCHET'  </t>
    </r>
    <r>
      <rPr>
        <b/>
        <sz val="14"/>
        <rFont val="Times New Roman"/>
        <family val="1"/>
        <charset val="204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</si>
  <si>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</si>
  <si>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</si>
  <si>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</si>
  <si>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</si>
  <si>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</si>
  <si>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</si>
  <si>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</si>
  <si>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</si>
  <si>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</si>
  <si>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</si>
  <si>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</si>
  <si>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</si>
  <si>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</si>
  <si>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</si>
  <si>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</si>
  <si>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</si>
  <si>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</si>
  <si>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</si>
  <si>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</si>
  <si>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</si>
  <si>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</si>
  <si>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</si>
  <si>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</si>
  <si>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</si>
  <si>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</si>
  <si>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</si>
  <si>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</si>
  <si>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</si>
  <si>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</si>
  <si>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</si>
  <si>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</si>
  <si>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</si>
  <si>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</si>
  <si>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</si>
  <si>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</si>
  <si>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</si>
  <si>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</si>
  <si>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charset val="204"/>
      </rPr>
      <t>Внесен ДДС и др. д-ци в/у продажбите и коректив</t>
    </r>
    <r>
      <rPr>
        <b/>
        <sz val="12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приходни</t>
    </r>
    <r>
      <rPr>
        <b/>
        <sz val="12"/>
        <rFont val="Times New Roman CYR"/>
        <family val="1"/>
        <charset val="204"/>
      </rPr>
      <t xml:space="preserve"> § 36-18 </t>
    </r>
    <r>
      <rPr>
        <b/>
        <sz val="11"/>
        <rFont val="Times New Roman CYR"/>
        <charset val="204"/>
      </rPr>
      <t xml:space="preserve">и </t>
    </r>
    <r>
      <rPr>
        <b/>
        <sz val="12"/>
        <rFont val="Times New Roman CYR"/>
        <family val="1"/>
        <charset val="204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</si>
  <si>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</si>
  <si>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</si>
  <si>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</si>
  <si>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</si>
  <si>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</si>
  <si>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</si>
  <si>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</si>
  <si>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charset val="204"/>
      </rPr>
      <t>IV. Постъпления от застрахователни обезщетения</t>
    </r>
    <r>
      <rPr>
        <b/>
        <sz val="12"/>
        <rFont val="Times New Roman CYR"/>
        <family val="1"/>
        <charset val="204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</si>
  <si>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</si>
  <si>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</si>
  <si>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</si>
  <si>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</si>
  <si>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</si>
  <si>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</si>
  <si>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</si>
  <si>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</si>
  <si>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</si>
  <si>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</si>
  <si>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</si>
  <si>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</si>
  <si>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</si>
  <si>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</si>
  <si>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</si>
  <si>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10-62, 10-63 и 10-69), 46-00 и § 00-98 </t>
    </r>
    <r>
      <rPr>
        <sz val="12"/>
        <rFont val="Times New Roman CYR"/>
        <charset val="204"/>
      </rPr>
      <t>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</si>
  <si>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</si>
  <si>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</si>
  <si>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</si>
  <si>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</si>
  <si>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</si>
  <si>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</si>
  <si>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</si>
  <si>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</si>
  <si>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</si>
  <si>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</si>
  <si>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</si>
  <si>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</si>
  <si>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</si>
  <si>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</si>
  <si>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</si>
  <si>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</si>
  <si>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</si>
  <si>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</si>
  <si>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</si>
  <si>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</si>
  <si>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</si>
  <si>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</si>
  <si>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</si>
  <si>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</si>
  <si>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</si>
  <si>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</si>
  <si>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</si>
  <si>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</si>
  <si>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</si>
  <si>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</si>
  <si>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</si>
  <si>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</si>
  <si>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</si>
  <si>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</si>
  <si>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</si>
  <si>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</si>
  <si>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</si>
  <si>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</si>
  <si>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</si>
  <si>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</si>
  <si>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</si>
  <si>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</si>
  <si>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</si>
  <si>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</si>
  <si>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</si>
  <si>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  <charset val="204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</si>
  <si>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</si>
  <si>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</si>
  <si>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</si>
  <si>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</si>
  <si>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</si>
  <si>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</si>
  <si>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  <charset val="204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</si>
  <si>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</si>
  <si>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</si>
  <si>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</si>
  <si>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</si>
  <si>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</si>
  <si>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</si>
  <si>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</si>
  <si>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</si>
  <si>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</si>
  <si>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charset val="204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</si>
  <si>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</si>
  <si>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</si>
  <si>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</si>
  <si>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</si>
  <si>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charset val="204"/>
      </rPr>
      <t>§ 80-80</t>
    </r>
    <r>
      <rPr>
        <sz val="12"/>
        <rFont val="Times New Roman CYR"/>
        <family val="1"/>
        <charset val="204"/>
      </rPr>
      <t xml:space="preserve"> (ако е </t>
    </r>
    <r>
      <rPr>
        <i/>
        <sz val="12"/>
        <color indexed="18"/>
        <rFont val="Times New Roman CYR"/>
        <charset val="204"/>
      </rPr>
      <t>"плюс"</t>
    </r>
    <r>
      <rPr>
        <sz val="12"/>
        <rFont val="Times New Roman CYR"/>
        <family val="1"/>
        <charset val="204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</si>
  <si>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</si>
  <si>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</si>
  <si>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</si>
  <si>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</si>
  <si>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</si>
  <si>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charset val="204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</si>
  <si>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</si>
  <si>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</si>
  <si>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</si>
  <si>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</si>
  <si>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</si>
  <si>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</si>
  <si>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</si>
  <si>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</si>
  <si>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</si>
  <si>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</si>
  <si>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</si>
  <si>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</si>
  <si>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</si>
  <si>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</si>
  <si>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</si>
  <si>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</si>
  <si>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</si>
  <si>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</si>
  <si>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</si>
  <si>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</si>
  <si>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</si>
  <si>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charset val="204"/>
      </rPr>
      <t>§ 80-80</t>
    </r>
    <r>
      <rPr>
        <sz val="10"/>
        <rFont val="Times New Roman Cyr"/>
        <family val="1"/>
        <charset val="204"/>
      </rPr>
      <t xml:space="preserve"> (ако е </t>
    </r>
    <r>
      <rPr>
        <i/>
        <sz val="10"/>
        <color indexed="10"/>
        <rFont val="Times New Roman Cyr"/>
        <charset val="204"/>
      </rPr>
      <t>"минус"</t>
    </r>
    <r>
      <rPr>
        <sz val="10"/>
        <rFont val="Times New Roman Cyr"/>
        <family val="1"/>
        <charset val="204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</si>
  <si>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</si>
  <si>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</si>
  <si>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</si>
  <si>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</si>
  <si>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</si>
  <si>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</si>
  <si>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</si>
  <si>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</si>
  <si>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</si>
  <si>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</si>
  <si>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</si>
  <si>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</si>
  <si>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</si>
  <si>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</si>
  <si>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</si>
  <si>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</si>
  <si>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</si>
  <si>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</si>
  <si>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</si>
  <si>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</si>
  <si>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</si>
  <si>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</si>
  <si>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</si>
  <si>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</si>
  <si>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charset val="204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</si>
  <si>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</si>
  <si>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</si>
  <si>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</si>
  <si>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</si>
  <si>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</si>
  <si>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</si>
  <si>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</si>
  <si>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</si>
  <si>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</si>
  <si>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</si>
  <si>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charset val="204"/>
      </rPr>
      <t>(-)</t>
    </r>
    <r>
      <rPr>
        <sz val="12"/>
        <rFont val="Times New Roman CYR"/>
        <family val="1"/>
        <charset val="204"/>
      </rPr>
      <t xml:space="preserve"> §§ 95-07 ÷ 95-12, 95-28, 95-29, 96-07 и 96-09 (за ЦБ - §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</si>
  <si>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</si>
  <si>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</si>
  <si>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</si>
  <si>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</si>
  <si>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</si>
  <si>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charset val="204"/>
      </rPr>
      <t xml:space="preserve">КОНТРОЛА </t>
    </r>
    <r>
      <rPr>
        <b/>
        <sz val="10"/>
        <rFont val="Times New Roman CYR"/>
        <family val="1"/>
        <charset val="204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</si>
  <si>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i/>
        <sz val="10"/>
        <color indexed="18"/>
        <rFont val="Times New Roman CYR"/>
        <charset val="204"/>
      </rPr>
      <t xml:space="preserve"> </t>
    </r>
    <r>
      <rPr>
        <b/>
        <sz val="10"/>
        <rFont val="Times New Roman CYR"/>
        <family val="1"/>
        <charset val="204"/>
      </rPr>
      <t>- РАВНЕНИЕ НА КАСОВИ ПОТОЦИ С НАЛИЧНОСТ</t>
    </r>
  </si>
  <si>
    <r>
      <rPr>
        <b/>
        <i/>
        <sz val="10"/>
        <color indexed="18"/>
        <rFont val="Times New Roman CYR"/>
        <charset val="204"/>
      </rPr>
      <t xml:space="preserve">КОНТРОЛА </t>
    </r>
    <r>
      <rPr>
        <b/>
        <sz val="10"/>
        <rFont val="Times New Roman CYR"/>
        <family val="1"/>
        <charset val="204"/>
      </rPr>
      <t xml:space="preserve">- РАВНЕНИЕ НА БЮДЖ. САЛДО И ФИНАНСИРАНЕ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8"/>
        <rFont val="Times New Roman CYR"/>
        <charset val="204"/>
      </rPr>
      <t>в левове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</si>
  <si>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i/>
        <sz val="10"/>
        <color indexed="18"/>
        <rFont val="Times New Roman CYR"/>
        <charset val="204"/>
      </rPr>
      <t xml:space="preserve"> </t>
    </r>
    <r>
      <rPr>
        <b/>
        <sz val="10"/>
        <rFont val="Times New Roman CYR"/>
        <family val="1"/>
        <charset val="204"/>
      </rPr>
      <t xml:space="preserve">- РАВНЕНИЕ НА КАСОВИ ПОТОЦИ С НАЛИЧНОСТ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6"/>
        <rFont val="Times New Roman CYR"/>
        <charset val="204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</si>
  <si>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</si>
  <si>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</si>
  <si>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</si>
  <si>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</si>
  <si>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</si>
  <si>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</si>
  <si>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</si>
  <si>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</si>
  <si>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</si>
  <si>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</si>
  <si>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</si>
  <si>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</si>
  <si>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</si>
  <si>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</si>
  <si>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</si>
  <si>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</si>
  <si>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</si>
  <si>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</si>
  <si>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</si>
  <si>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</si>
  <si>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</si>
  <si>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</si>
  <si>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</si>
  <si>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</si>
  <si>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</si>
  <si>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</si>
  <si>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</si>
  <si>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</si>
  <si>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</si>
  <si>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</si>
  <si>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</si>
  <si>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</si>
  <si>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</si>
  <si>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</si>
  <si>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</si>
  <si>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</si>
  <si>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</si>
  <si>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</si>
  <si>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</si>
  <si>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</si>
  <si>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</si>
  <si>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</si>
  <si>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</si>
  <si>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</si>
  <si>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</si>
  <si>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</si>
  <si>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</si>
  <si>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</si>
  <si>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</si>
  <si>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</si>
  <si>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</si>
  <si>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</si>
  <si>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</si>
  <si>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</si>
  <si>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</si>
  <si>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</si>
  <si>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</si>
  <si>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</si>
  <si>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</si>
  <si>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</si>
  <si>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</si>
  <si>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</si>
  <si>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</si>
  <si>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</si>
  <si>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</si>
  <si>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</si>
  <si>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</si>
  <si>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</si>
  <si>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</si>
  <si>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</si>
  <si>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</si>
  <si>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</si>
  <si>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</si>
  <si>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</si>
  <si>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</si>
  <si>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</si>
  <si>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</si>
  <si>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</si>
  <si>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</si>
  <si>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</si>
  <si>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</si>
  <si>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</si>
  <si>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</si>
  <si>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</si>
  <si>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</si>
  <si>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</si>
  <si>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</si>
  <si>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</si>
  <si>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</si>
  <si>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</si>
  <si>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</si>
  <si>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</si>
  <si>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</si>
  <si>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</si>
  <si>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</si>
  <si>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</si>
  <si>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</si>
  <si>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</si>
  <si>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</si>
  <si>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</si>
  <si>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</si>
  <si>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</si>
  <si>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</si>
  <si>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</si>
  <si>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</si>
  <si>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</si>
  <si>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</si>
  <si>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</si>
  <si>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</si>
  <si>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</si>
  <si>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</si>
  <si>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</si>
  <si>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</si>
  <si>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</si>
  <si>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</si>
  <si>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</si>
  <si>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</si>
  <si>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</si>
  <si>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</si>
  <si>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</si>
  <si>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</si>
  <si>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</si>
  <si>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</si>
  <si>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</si>
  <si>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</si>
  <si>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</si>
  <si>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</si>
  <si>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</si>
  <si>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</si>
  <si>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</si>
  <si>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</si>
  <si>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</si>
  <si>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</si>
  <si>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</si>
  <si>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</si>
  <si>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</si>
  <si>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</si>
  <si>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</si>
  <si>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</si>
  <si>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</si>
  <si>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</si>
  <si>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</si>
  <si>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</si>
  <si>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</si>
  <si>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</si>
  <si>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</si>
  <si>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</si>
  <si>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</si>
  <si>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</si>
  <si>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</si>
  <si>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</si>
  <si>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</si>
  <si>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</si>
  <si>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</si>
  <si>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</si>
  <si>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</si>
  <si>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</si>
  <si>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</si>
  <si>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</si>
  <si>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</si>
  <si>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</si>
  <si>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</si>
  <si>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</si>
  <si>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</si>
  <si>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</si>
  <si>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</si>
  <si>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</si>
  <si>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</si>
  <si>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</si>
  <si>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</si>
  <si>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</si>
  <si>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</si>
  <si>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</si>
  <si>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</si>
  <si>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</si>
  <si>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</si>
  <si>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</si>
  <si>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</si>
  <si>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</si>
  <si>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</si>
  <si>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</si>
  <si>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</si>
  <si>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</si>
  <si>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</si>
  <si>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</si>
  <si>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</si>
  <si>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</si>
  <si>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</si>
  <si>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</si>
  <si>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</si>
  <si>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</si>
  <si>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</si>
  <si>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</si>
  <si>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</si>
  <si>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</si>
  <si>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</si>
  <si>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</si>
  <si>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</si>
  <si>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</si>
  <si>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</si>
  <si>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</si>
  <si>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</si>
  <si>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</si>
  <si>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</si>
  <si>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</si>
  <si>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</si>
  <si>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</si>
  <si>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</si>
  <si>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</si>
  <si>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</si>
  <si>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</si>
  <si>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</si>
  <si>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</si>
  <si>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</si>
  <si>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</si>
  <si>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</si>
  <si>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</si>
  <si>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</si>
  <si>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</si>
  <si>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</si>
  <si>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</si>
  <si>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</si>
  <si>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</si>
  <si>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</si>
  <si>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</si>
  <si>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</si>
  <si>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</si>
  <si>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</si>
  <si>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</si>
  <si>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</si>
  <si>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</si>
  <si>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</si>
  <si>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</si>
  <si>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</si>
  <si>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</si>
  <si>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</si>
  <si>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</si>
  <si>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</si>
  <si>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</si>
  <si>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</si>
  <si>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</si>
  <si>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</si>
  <si>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</si>
  <si>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</si>
  <si>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</si>
  <si>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</si>
  <si>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</si>
  <si>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</si>
  <si>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</si>
  <si>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</si>
  <si>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</si>
  <si>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</si>
  <si>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</si>
  <si>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</si>
  <si>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</si>
  <si>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</si>
  <si>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</si>
  <si>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</si>
  <si>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</si>
  <si>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</si>
  <si>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</si>
  <si>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</si>
  <si>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</si>
  <si>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</si>
  <si>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</si>
  <si>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</si>
  <si>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</si>
  <si>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</si>
  <si>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</si>
  <si>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</si>
  <si>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</si>
  <si>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</si>
  <si>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</si>
  <si>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</si>
  <si>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</si>
  <si>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</si>
  <si>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</si>
  <si>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</si>
  <si>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</si>
  <si>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</si>
  <si>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</si>
  <si>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</si>
  <si>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</si>
  <si>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</si>
  <si>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</si>
  <si>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</si>
  <si>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</si>
  <si>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</si>
  <si>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</si>
  <si>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</si>
  <si>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</si>
  <si>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</si>
  <si>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</si>
  <si>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</si>
  <si>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</si>
  <si>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</si>
  <si>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</si>
  <si>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</si>
  <si>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</si>
  <si>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</si>
  <si>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</si>
  <si>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</si>
  <si>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</si>
  <si>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</si>
  <si>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</si>
  <si>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</si>
  <si>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</si>
  <si>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</si>
  <si>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</si>
  <si>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</si>
  <si>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</si>
  <si>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</si>
  <si>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</si>
  <si>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</si>
  <si>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</si>
  <si>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</si>
  <si>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</si>
  <si>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</si>
  <si>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</si>
  <si>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</si>
  <si>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</si>
  <si>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</si>
  <si>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</si>
  <si>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</si>
  <si>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</si>
  <si>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</si>
  <si>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</si>
  <si>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</si>
  <si>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</si>
  <si>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</si>
  <si>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</si>
  <si>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</si>
  <si>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</si>
  <si>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</si>
  <si>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</si>
  <si>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</si>
  <si>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</si>
  <si>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</si>
  <si>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</si>
  <si>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</si>
  <si>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</si>
  <si>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</si>
  <si>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</si>
  <si>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</si>
  <si>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</si>
  <si>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</si>
  <si>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</si>
  <si>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</si>
  <si>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</si>
  <si>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</si>
  <si>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</si>
  <si>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</si>
  <si>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</si>
  <si>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</si>
  <si>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</si>
  <si>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</si>
  <si>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</si>
  <si>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</si>
  <si>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</si>
  <si>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</si>
  <si>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</si>
  <si>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</si>
  <si>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</si>
  <si>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</si>
  <si>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</si>
  <si>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</si>
  <si>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</si>
  <si>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</si>
  <si>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</si>
  <si>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</si>
  <si>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</si>
  <si>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</si>
  <si>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</si>
  <si>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</si>
  <si>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</si>
  <si>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</si>
  <si>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</si>
  <si>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</si>
  <si>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</si>
  <si>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</si>
  <si>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</si>
  <si>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</si>
  <si>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</si>
  <si>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</si>
  <si>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</si>
  <si>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</si>
  <si>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</si>
  <si>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</si>
  <si>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</si>
  <si>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</si>
  <si>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</si>
  <si>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</si>
  <si>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</si>
  <si>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</si>
  <si>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</si>
  <si>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</si>
  <si>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</si>
  <si>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</si>
  <si>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</si>
  <si>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</si>
  <si>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</si>
  <si>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</si>
  <si>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</si>
  <si>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</si>
  <si>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</si>
  <si>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</si>
  <si>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</si>
  <si>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</si>
  <si>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</si>
  <si>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</si>
  <si>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</si>
  <si>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</si>
  <si>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</si>
  <si>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</si>
  <si>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</si>
  <si>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</si>
  <si>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</si>
  <si>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</si>
  <si>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</si>
  <si>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</si>
  <si>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</si>
  <si>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</si>
  <si>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</si>
  <si>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</si>
  <si>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</si>
  <si>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</si>
  <si>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</si>
  <si>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</si>
  <si>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</si>
  <si>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</si>
  <si>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</si>
  <si>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</si>
  <si>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</si>
  <si>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</si>
  <si>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</si>
  <si>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</si>
  <si>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</si>
  <si>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</si>
  <si>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</si>
  <si>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</si>
  <si>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</si>
  <si>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</si>
  <si>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</si>
  <si>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</si>
  <si>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</si>
  <si>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</si>
  <si>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</si>
  <si>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</si>
  <si>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</si>
  <si>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</si>
  <si>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</si>
  <si>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</si>
  <si>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</si>
  <si>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</si>
  <si>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</si>
  <si>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</si>
  <si>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</si>
  <si>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</si>
  <si>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</si>
  <si>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</si>
  <si>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charset val="204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</si>
  <si>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</si>
  <si>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</rPr>
      <t>А.1)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</si>
  <si>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</rPr>
      <t xml:space="preserve"> А.2)</t>
    </r>
    <r>
      <rPr>
        <b/>
        <sz val="12"/>
        <color indexed="12"/>
        <rFont val="Times New Roman CYR"/>
        <family val="1"/>
        <charset val="204"/>
      </rPr>
      <t xml:space="preserve"> </t>
    </r>
    <r>
      <rPr>
        <b/>
        <sz val="12"/>
        <color indexed="18"/>
        <rFont val="Times New Roman CYR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</si>
  <si>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</si>
  <si>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</rPr>
      <t xml:space="preserve"> </t>
    </r>
    <r>
      <rPr>
        <b/>
        <i/>
        <sz val="12"/>
        <color indexed="18"/>
        <rFont val="Times New Roman Bold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</si>
  <si>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</si>
  <si>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</si>
  <si>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"Проф. д-р Асен Златаров"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</si>
  <si>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</si>
  <si>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"Неофит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</si>
  <si>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</si>
  <si>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</rPr>
      <t>"Ангел Кънчев"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</si>
  <si>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</si>
  <si>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</si>
  <si>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</si>
  <si>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</si>
  <si>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</rPr>
      <t>архитектура, строителство и геодезия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</si>
  <si>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</rPr>
      <t>"Св. Ив.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</si>
  <si>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</si>
  <si>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</si>
  <si>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</rPr>
      <t>хранителни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</si>
  <si>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</si>
  <si>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</si>
  <si>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</si>
  <si>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</si>
  <si>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"Проф. д-р Параскев Иванов Стоянов"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</si>
  <si>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</si>
  <si>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</si>
  <si>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</rPr>
      <t>национално и световно стопанство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</si>
  <si>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</si>
  <si>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</rPr>
      <t>"Димитър Ценов"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</si>
  <si>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</rPr>
      <t>"Панчо Владигеров"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</si>
  <si>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</rPr>
      <t xml:space="preserve">"Кр. Сарафов"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</si>
  <si>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</rPr>
      <t>София</t>
    </r>
  </si>
  <si>
    <r>
      <t>Академия за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музикално, танцово и изобразително изкуство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</si>
  <si>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</si>
  <si>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</rPr>
      <t xml:space="preserve">"Любен Каравелов"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</si>
  <si>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</rPr>
      <t xml:space="preserve">"Тодор Каблешков"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</si>
  <si>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>Университет по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библиотекознание и информационни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  <r>
      <rPr>
        <sz val="12"/>
        <color indexed="18"/>
        <rFont val="Times New Roman Bold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</si>
  <si>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</rPr>
      <t xml:space="preserve"> - </t>
    </r>
    <r>
      <rPr>
        <b/>
        <i/>
        <sz val="12"/>
        <color indexed="16"/>
        <rFont val="Times New Roman Bold"/>
      </rPr>
      <t>София</t>
    </r>
  </si>
  <si>
    <r>
      <t xml:space="preserve">        А.2.1.б)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</si>
  <si>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</rPr>
      <t>"Г. С. Раковски"</t>
    </r>
    <r>
      <rPr>
        <b/>
        <i/>
        <sz val="12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</si>
  <si>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</si>
  <si>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</rPr>
      <t>"Н. Й. Вапцаров"</t>
    </r>
    <r>
      <rPr>
        <b/>
        <i/>
        <sz val="12"/>
        <color indexed="17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Варна</t>
    </r>
  </si>
  <si>
    <r>
      <t xml:space="preserve">    А.2.2)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</si>
  <si>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</si>
  <si>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</si>
  <si>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</si>
  <si>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</si>
  <si>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</si>
  <si>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</si>
  <si>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</si>
  <si>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</si>
  <si>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</si>
  <si>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</si>
  <si>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</si>
  <si>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</si>
  <si>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</si>
  <si>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</si>
  <si>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</si>
  <si>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</si>
  <si>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</si>
  <si>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</si>
  <si>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</si>
  <si>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</si>
  <si>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</si>
  <si>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</si>
  <si>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</si>
  <si>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</si>
  <si>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</si>
  <si>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</si>
  <si>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</si>
  <si>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</si>
  <si>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</si>
  <si>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</si>
  <si>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</si>
  <si>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</si>
  <si>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</si>
  <si>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</si>
  <si>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</si>
  <si>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</si>
  <si>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</si>
  <si>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</si>
  <si>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</si>
  <si>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</si>
  <si>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</si>
  <si>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</si>
  <si>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</si>
  <si>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</si>
  <si>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</si>
  <si>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</si>
  <si>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</si>
  <si>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</si>
  <si>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</si>
  <si>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</si>
  <si>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</si>
  <si>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</si>
  <si>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</si>
  <si>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</si>
  <si>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</si>
  <si>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</si>
  <si>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</si>
  <si>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</si>
  <si>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</si>
  <si>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</si>
  <si>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</si>
  <si>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</si>
  <si>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</si>
  <si>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</si>
  <si>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</si>
  <si>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</si>
  <si>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</si>
  <si>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</si>
  <si>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</si>
  <si>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</si>
  <si>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</si>
  <si>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</si>
  <si>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</si>
  <si>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</si>
  <si>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</si>
  <si>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</si>
  <si>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</si>
  <si>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</si>
  <si>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</si>
  <si>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</si>
  <si>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</si>
  <si>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</si>
  <si>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</si>
  <si>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</si>
  <si>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</si>
  <si>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</si>
  <si>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</si>
  <si>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</si>
  <si>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</si>
  <si>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</si>
  <si>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</si>
  <si>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</si>
  <si>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</si>
  <si>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</si>
  <si>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</si>
  <si>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</si>
  <si>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</si>
  <si>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</si>
  <si>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</si>
  <si>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</si>
  <si>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</si>
  <si>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</si>
  <si>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</si>
  <si>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</si>
  <si>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</si>
  <si>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</si>
  <si>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</si>
  <si>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</si>
  <si>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</si>
  <si>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</si>
  <si>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</si>
  <si>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</si>
  <si>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</si>
  <si>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</si>
  <si>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</si>
  <si>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</si>
  <si>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</si>
  <si>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</si>
  <si>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</si>
  <si>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</si>
  <si>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</si>
  <si>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</si>
  <si>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</si>
  <si>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</si>
  <si>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</si>
  <si>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</si>
  <si>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</si>
  <si>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</si>
  <si>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</si>
  <si>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</si>
  <si>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</si>
  <si>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</si>
  <si>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</si>
  <si>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</si>
  <si>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</si>
  <si>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</si>
  <si>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</si>
  <si>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</si>
  <si>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</si>
  <si>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</si>
  <si>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</si>
  <si>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</si>
  <si>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</si>
  <si>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</si>
  <si>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</si>
  <si>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</si>
  <si>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</si>
  <si>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</si>
  <si>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</si>
  <si>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</si>
  <si>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</si>
  <si>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</si>
  <si>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</si>
  <si>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</si>
  <si>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</si>
  <si>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</si>
  <si>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</si>
  <si>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</si>
  <si>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</si>
  <si>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</si>
  <si>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</si>
  <si>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</si>
  <si>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</si>
  <si>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</si>
  <si>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</si>
  <si>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</si>
  <si>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</si>
  <si>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</si>
  <si>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</si>
  <si>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</si>
  <si>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</si>
  <si>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</si>
  <si>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</si>
  <si>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</si>
  <si>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</si>
  <si>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</si>
  <si>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</si>
  <si>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</si>
  <si>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</si>
  <si>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</si>
  <si>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</si>
  <si>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</si>
  <si>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</si>
  <si>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</si>
  <si>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</si>
  <si>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</si>
  <si>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</si>
  <si>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</si>
  <si>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</si>
  <si>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</si>
  <si>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</si>
  <si>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</si>
  <si>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</si>
  <si>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</si>
  <si>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</si>
  <si>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</si>
  <si>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</si>
  <si>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</si>
  <si>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</si>
  <si>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</si>
  <si>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</si>
  <si>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</si>
  <si>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</si>
  <si>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</si>
  <si>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</si>
  <si>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</si>
  <si>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</si>
  <si>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</si>
  <si>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</si>
  <si>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</si>
  <si>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</si>
  <si>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</si>
  <si>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</si>
  <si>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</si>
  <si>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</si>
  <si>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</si>
  <si>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</si>
  <si>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</si>
  <si>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</si>
  <si>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</si>
  <si>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</si>
  <si>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</si>
  <si>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</si>
  <si>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</si>
  <si>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</si>
  <si>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</si>
  <si>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</si>
  <si>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</si>
  <si>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</si>
  <si>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</si>
  <si>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</si>
  <si>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</si>
  <si>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</si>
  <si>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</si>
  <si>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</si>
  <si>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</si>
  <si>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</si>
  <si>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</si>
  <si>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</si>
  <si>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</si>
  <si>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</si>
  <si>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</si>
  <si>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</si>
  <si>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</si>
  <si>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</si>
  <si>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</si>
  <si>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</si>
  <si>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</si>
  <si>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</si>
  <si>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</si>
  <si>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</si>
  <si>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</si>
  <si>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</si>
  <si>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</si>
  <si>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</si>
  <si>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</si>
  <si>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</si>
  <si>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</si>
  <si>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</si>
  <si>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</si>
  <si>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</si>
  <si>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</si>
  <si>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</si>
  <si>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</si>
  <si>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</si>
  <si>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</si>
  <si>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  <charset val="204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</si>
  <si>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</si>
  <si>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</si>
  <si>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</si>
  <si>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</si>
  <si>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</si>
  <si>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</si>
  <si>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</si>
  <si>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</si>
  <si>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</si>
  <si>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</si>
  <si>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</si>
  <si>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</si>
  <si>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</si>
  <si>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</si>
  <si>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  <charset val="204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</si>
  <si>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</si>
  <si>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</si>
  <si>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</si>
  <si>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</si>
  <si>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</si>
  <si>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</si>
  <si>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</si>
  <si>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</si>
  <si>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</si>
  <si>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</si>
  <si>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</si>
  <si>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</si>
  <si>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</si>
  <si>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</si>
  <si>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</si>
  <si>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</si>
  <si>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</si>
  <si>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</si>
  <si>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</si>
  <si>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</si>
  <si>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</si>
  <si>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</si>
  <si>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</si>
  <si>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</si>
  <si>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</si>
  <si>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</si>
  <si>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</si>
  <si>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</si>
  <si>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</si>
  <si>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</si>
  <si>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</si>
  <si>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</si>
  <si>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</si>
  <si>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</si>
  <si>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</si>
  <si>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</si>
  <si>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</si>
  <si>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</si>
  <si>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</si>
  <si>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</si>
  <si>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</si>
  <si>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</si>
  <si>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</si>
  <si>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</si>
  <si>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</si>
  <si>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</si>
  <si>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</si>
  <si>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</si>
  <si>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</si>
  <si>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</si>
  <si>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</si>
  <si>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</si>
  <si>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</si>
  <si>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</si>
  <si>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</si>
  <si>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</si>
  <si>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</si>
  <si>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</si>
  <si>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</si>
  <si>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</si>
  <si>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</si>
  <si>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</si>
  <si>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</si>
  <si>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</si>
  <si>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</si>
  <si>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</si>
  <si>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</si>
  <si>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</si>
  <si>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</si>
  <si>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</si>
  <si>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</si>
  <si>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</si>
  <si>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</si>
  <si>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</si>
  <si>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</si>
  <si>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</si>
  <si>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</si>
  <si>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</si>
  <si>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</si>
  <si>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</si>
  <si>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</si>
  <si>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</si>
  <si>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СУ Г. С. Раковски</t>
  </si>
  <si>
    <t>b1170</t>
  </si>
</sst>
</file>

<file path=xl/styles.xml><?xml version="1.0" encoding="utf-8"?>
<styleSheet xmlns="http://schemas.openxmlformats.org/spreadsheetml/2006/main">
  <numFmts count="19"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200" formatCode="&quot;II. ОБЩО РАЗХОДИ ЗА ДЕЙНОСТ &quot;0&quot;&quot;0&quot;&quot;0&quot;&quot;0"/>
  </numFmts>
  <fonts count="261">
    <font>
      <sz val="10"/>
      <name val="Hebar"/>
      <charset val="204"/>
    </font>
    <font>
      <sz val="10"/>
      <name val="Hebar"/>
      <charset val="204"/>
    </font>
    <font>
      <sz val="8"/>
      <name val="Hebar"/>
      <charset val="204"/>
    </font>
    <font>
      <sz val="12"/>
      <name val="Times New Roman CYR"/>
      <family val="1"/>
      <charset val="204"/>
    </font>
    <font>
      <sz val="12"/>
      <color indexed="9"/>
      <name val="Times New Roman CYR"/>
      <family val="1"/>
      <charset val="204"/>
    </font>
    <font>
      <sz val="12"/>
      <name val="Arial"/>
      <family val="2"/>
      <charset val="204"/>
    </font>
    <font>
      <b/>
      <sz val="12"/>
      <name val="Times New Roman CYR"/>
      <family val="1"/>
      <charset val="204"/>
    </font>
    <font>
      <b/>
      <sz val="12"/>
      <color indexed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color indexed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charset val="204"/>
    </font>
    <font>
      <sz val="10"/>
      <name val="Arial CYR"/>
      <charset val="204"/>
    </font>
    <font>
      <sz val="12"/>
      <color indexed="10"/>
      <name val="Times New Roman CYR"/>
      <family val="1"/>
      <charset val="204"/>
    </font>
    <font>
      <i/>
      <sz val="12"/>
      <name val="Times New Roman CYR"/>
    </font>
    <font>
      <b/>
      <i/>
      <sz val="12"/>
      <name val="Times New Roman CYR"/>
    </font>
    <font>
      <sz val="12"/>
      <name val="Times New Roman CYR"/>
    </font>
    <font>
      <sz val="14"/>
      <name val="Times New Roman CYR"/>
      <family val="1"/>
      <charset val="204"/>
    </font>
    <font>
      <sz val="18"/>
      <name val="Times New Roman Cyr"/>
      <family val="1"/>
      <charset val="204"/>
    </font>
    <font>
      <sz val="16"/>
      <color indexed="8"/>
      <name val="Times New Roman CYR"/>
      <family val="1"/>
      <charset val="204"/>
    </font>
    <font>
      <sz val="10"/>
      <name val="Arial"/>
      <family val="2"/>
      <charset val="204"/>
    </font>
    <font>
      <sz val="12"/>
      <name val="UnvCyr"/>
      <family val="2"/>
      <charset val="204"/>
    </font>
    <font>
      <b/>
      <sz val="14"/>
      <name val="Times New Roman CYR"/>
    </font>
    <font>
      <b/>
      <sz val="12"/>
      <name val="Times New Roman CYR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color indexed="50"/>
      <name val="Times New Roman CYR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 Bold"/>
    </font>
    <font>
      <i/>
      <sz val="12"/>
      <name val="Times New Roman Bold"/>
    </font>
    <font>
      <b/>
      <sz val="12"/>
      <name val="Times New Roman CYR"/>
      <family val="1"/>
    </font>
    <font>
      <b/>
      <i/>
      <sz val="12"/>
      <color indexed="18"/>
      <name val="Times New Roman Bold"/>
    </font>
    <font>
      <b/>
      <sz val="11"/>
      <name val="Times New Roman CYR"/>
      <family val="1"/>
    </font>
    <font>
      <sz val="12"/>
      <name val="Times New Roman Bold"/>
    </font>
    <font>
      <sz val="11"/>
      <name val="Times New Roman CYR"/>
      <family val="1"/>
    </font>
    <font>
      <sz val="14"/>
      <name val="Times New Roman CYR"/>
      <charset val="204"/>
    </font>
    <font>
      <sz val="10"/>
      <color indexed="81"/>
      <name val="Times New Roman"/>
      <family val="1"/>
      <charset val="204"/>
    </font>
    <font>
      <b/>
      <sz val="10"/>
      <color indexed="81"/>
      <name val="Times New Roman"/>
      <family val="1"/>
      <charset val="204"/>
    </font>
    <font>
      <sz val="9"/>
      <color indexed="81"/>
      <name val="Tahoma"/>
      <family val="2"/>
      <charset val="204"/>
    </font>
    <font>
      <i/>
      <u/>
      <sz val="9"/>
      <color indexed="81"/>
      <name val="Tahoma"/>
      <family val="2"/>
      <charset val="204"/>
    </font>
    <font>
      <sz val="12"/>
      <color indexed="10"/>
      <name val="Times New Roman Cyr"/>
      <charset val="204"/>
    </font>
    <font>
      <i/>
      <sz val="12"/>
      <name val="Times New Roman Bold"/>
      <charset val="204"/>
    </font>
    <font>
      <sz val="14"/>
      <name val="Hebar"/>
      <charset val="204"/>
    </font>
    <font>
      <b/>
      <sz val="12"/>
      <color indexed="9"/>
      <name val="Times New Roman CYR"/>
      <family val="1"/>
      <charset val="204"/>
    </font>
    <font>
      <b/>
      <i/>
      <sz val="12"/>
      <color indexed="10"/>
      <name val="Times New Roman CYR"/>
      <charset val="204"/>
    </font>
    <font>
      <b/>
      <i/>
      <sz val="12"/>
      <color indexed="18"/>
      <name val="Times New Roman CYR"/>
      <charset val="204"/>
    </font>
    <font>
      <b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 CYR"/>
    </font>
    <font>
      <b/>
      <sz val="12"/>
      <color indexed="1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3"/>
      <name val="Times New Roman Cyr"/>
      <charset val="204"/>
    </font>
    <font>
      <b/>
      <i/>
      <sz val="14"/>
      <name val="Times New Roman"/>
      <family val="1"/>
      <charset val="204"/>
    </font>
    <font>
      <b/>
      <i/>
      <sz val="12"/>
      <color indexed="18"/>
      <name val="Times New Roman"/>
      <family val="1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  <font>
      <b/>
      <sz val="12"/>
      <color indexed="16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b/>
      <i/>
      <sz val="12"/>
      <color indexed="60"/>
      <name val="Times New Roman CYR"/>
      <family val="1"/>
      <charset val="204"/>
    </font>
    <font>
      <b/>
      <sz val="12"/>
      <color indexed="60"/>
      <name val="Times New Roman CYR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i/>
      <u/>
      <sz val="10"/>
      <color indexed="81"/>
      <name val="Times New Roman"/>
      <family val="1"/>
      <charset val="204"/>
    </font>
    <font>
      <i/>
      <u/>
      <sz val="9"/>
      <color indexed="81"/>
      <name val="Times New Roman"/>
      <family val="1"/>
      <charset val="204"/>
    </font>
    <font>
      <sz val="9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20"/>
      <name val="Times New Roman Cyr"/>
      <charset val="204"/>
    </font>
    <font>
      <sz val="12"/>
      <color indexed="20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i/>
      <sz val="12"/>
      <color indexed="18"/>
      <name val="Times New Roman CYR"/>
      <charset val="204"/>
    </font>
    <font>
      <b/>
      <i/>
      <sz val="14"/>
      <name val="Times New Roman bold"/>
      <charset val="204"/>
    </font>
    <font>
      <sz val="14"/>
      <color indexed="28"/>
      <name val="Times New Roman"/>
      <family val="1"/>
      <charset val="204"/>
    </font>
    <font>
      <sz val="12"/>
      <color indexed="28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2"/>
      <color indexed="10"/>
      <name val="Times New Roman CYR"/>
      <charset val="204"/>
    </font>
    <font>
      <i/>
      <sz val="10"/>
      <color indexed="10"/>
      <name val="Times New Roman Cyr"/>
      <charset val="204"/>
    </font>
    <font>
      <b/>
      <sz val="14"/>
      <name val="Times New Roman Cyr"/>
      <family val="1"/>
      <charset val="204"/>
    </font>
    <font>
      <b/>
      <i/>
      <sz val="10"/>
      <color indexed="12"/>
      <name val="Times New Roman CYR"/>
      <charset val="204"/>
    </font>
    <font>
      <b/>
      <i/>
      <sz val="10"/>
      <color indexed="1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color indexed="16"/>
      <name val="Times New Roman CYR"/>
      <charset val="204"/>
    </font>
    <font>
      <sz val="11"/>
      <color indexed="81"/>
      <name val="Times New Roman"/>
      <family val="1"/>
      <charset val="204"/>
    </font>
    <font>
      <b/>
      <i/>
      <sz val="11"/>
      <color indexed="81"/>
      <name val="Times New Roman"/>
      <family val="1"/>
      <charset val="204"/>
    </font>
    <font>
      <b/>
      <i/>
      <sz val="11"/>
      <color indexed="18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b/>
      <i/>
      <u/>
      <sz val="11"/>
      <color indexed="20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color indexed="16"/>
      <name val="Times New Roman"/>
      <family val="1"/>
      <charset val="204"/>
    </font>
    <font>
      <sz val="12"/>
      <color indexed="18"/>
      <name val="Times New Roman CYR"/>
      <family val="1"/>
    </font>
    <font>
      <b/>
      <i/>
      <sz val="12"/>
      <color indexed="18"/>
      <name val="Times New Roman Bold"/>
    </font>
    <font>
      <b/>
      <i/>
      <sz val="12"/>
      <color indexed="16"/>
      <name val="Times New Roman Bold"/>
    </font>
    <font>
      <b/>
      <i/>
      <sz val="14"/>
      <color indexed="20"/>
      <name val="Times New Roman"/>
      <family val="1"/>
      <charset val="204"/>
    </font>
    <font>
      <b/>
      <i/>
      <sz val="14"/>
      <color indexed="16"/>
      <name val="Times New Roman"/>
      <family val="1"/>
      <charset val="204"/>
    </font>
    <font>
      <b/>
      <i/>
      <sz val="14"/>
      <color indexed="18"/>
      <name val="Times New Roman"/>
      <family val="1"/>
      <charset val="204"/>
    </font>
    <font>
      <b/>
      <sz val="12"/>
      <color indexed="20"/>
      <name val="Times New Roman CYR"/>
    </font>
    <font>
      <b/>
      <sz val="12"/>
      <color indexed="18"/>
      <name val="Times New Roman CYR"/>
    </font>
    <font>
      <b/>
      <i/>
      <sz val="14"/>
      <color indexed="20"/>
      <name val="Times New Roman CYR"/>
    </font>
    <font>
      <b/>
      <sz val="12"/>
      <color indexed="12"/>
      <name val="Times New Roman CYR"/>
      <family val="1"/>
      <charset val="204"/>
    </font>
    <font>
      <b/>
      <sz val="12"/>
      <color indexed="62"/>
      <name val="Times New Roman CYR"/>
    </font>
    <font>
      <b/>
      <i/>
      <sz val="12"/>
      <color indexed="18"/>
      <name val="Times New Roman Cyr"/>
      <family val="1"/>
    </font>
    <font>
      <sz val="12"/>
      <color indexed="18"/>
      <name val="Times New Roman Bold"/>
    </font>
    <font>
      <sz val="12"/>
      <color indexed="16"/>
      <name val="Times New Roman Bold"/>
    </font>
    <font>
      <b/>
      <i/>
      <sz val="11"/>
      <color indexed="18"/>
      <name val="Times New Roman Bold"/>
    </font>
    <font>
      <b/>
      <i/>
      <sz val="12"/>
      <color indexed="17"/>
      <name val="Times New Roman Bold"/>
    </font>
    <font>
      <b/>
      <sz val="12"/>
      <color indexed="10"/>
      <name val="Times New Roman CY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 Cyr"/>
      <family val="1"/>
      <charset val="204"/>
    </font>
    <font>
      <b/>
      <sz val="10"/>
      <color indexed="8"/>
      <name val="Times New Roman Cyr"/>
      <family val="1"/>
      <charset val="204"/>
    </font>
    <font>
      <b/>
      <i/>
      <sz val="10"/>
      <color indexed="62"/>
      <name val="Times New Roman Cyr"/>
      <family val="1"/>
      <charset val="204"/>
    </font>
    <font>
      <b/>
      <i/>
      <sz val="10"/>
      <color indexed="8"/>
      <name val="Times New Roman Cyr"/>
      <family val="1"/>
      <charset val="204"/>
    </font>
    <font>
      <b/>
      <i/>
      <sz val="10"/>
      <color indexed="10"/>
      <name val="Times New Roman CYR"/>
      <family val="1"/>
      <charset val="204"/>
    </font>
    <font>
      <b/>
      <sz val="16"/>
      <name val="Times New Roman Cyr"/>
      <charset val="204"/>
    </font>
    <font>
      <sz val="9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Hebar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rgb="FFA50021"/>
      <name val="Times New Roman CYR"/>
      <charset val="204"/>
    </font>
    <font>
      <b/>
      <i/>
      <sz val="14"/>
      <color rgb="FF800000"/>
      <name val="Times New Roman bold"/>
      <charset val="204"/>
    </font>
    <font>
      <b/>
      <i/>
      <sz val="14"/>
      <color rgb="FF000099"/>
      <name val="Times New Roman Cyr"/>
      <charset val="204"/>
    </font>
    <font>
      <b/>
      <i/>
      <sz val="12"/>
      <color rgb="FF000099"/>
      <name val="Times New Roman CYR"/>
      <charset val="204"/>
    </font>
    <font>
      <b/>
      <sz val="12"/>
      <color rgb="FF000099"/>
      <name val="Times New Roman"/>
      <family val="1"/>
      <charset val="204"/>
    </font>
    <font>
      <b/>
      <i/>
      <sz val="12"/>
      <color rgb="FF000099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sz val="12"/>
      <color rgb="FF000099"/>
      <name val="Times New Roman CYR"/>
      <charset val="204"/>
    </font>
    <font>
      <sz val="12"/>
      <color rgb="FFA50021"/>
      <name val="Times New Roman Cyr"/>
      <charset val="204"/>
    </font>
    <font>
      <b/>
      <sz val="9"/>
      <color rgb="FF000099"/>
      <name val="Times New Roman CYR"/>
      <charset val="204"/>
    </font>
    <font>
      <sz val="11"/>
      <color rgb="FF800000"/>
      <name val="Times New Roman CYR"/>
      <family val="1"/>
      <charset val="204"/>
    </font>
    <font>
      <sz val="12"/>
      <color rgb="FF800000"/>
      <name val="Times New Roman CYR"/>
      <family val="1"/>
      <charset val="204"/>
    </font>
    <font>
      <b/>
      <sz val="13"/>
      <color rgb="FF800000"/>
      <name val="Times New Roman CYR"/>
      <charset val="204"/>
    </font>
    <font>
      <b/>
      <i/>
      <sz val="12"/>
      <color rgb="FF800000"/>
      <name val="Times New Roman CYR"/>
      <charset val="204"/>
    </font>
    <font>
      <b/>
      <sz val="12"/>
      <color rgb="FF800000"/>
      <name val="Times New Roman CYR"/>
      <charset val="204"/>
    </font>
    <font>
      <b/>
      <sz val="14"/>
      <color rgb="FF800000"/>
      <name val="Times New Roman"/>
      <family val="1"/>
      <charset val="204"/>
    </font>
    <font>
      <sz val="12"/>
      <color rgb="FF800000"/>
      <name val="Times New Roman CYR"/>
      <charset val="204"/>
    </font>
    <font>
      <b/>
      <sz val="12"/>
      <color rgb="FF800000"/>
      <name val="Times New Roman CYR"/>
      <family val="1"/>
      <charset val="204"/>
    </font>
    <font>
      <b/>
      <sz val="11"/>
      <color rgb="FF800000"/>
      <name val="Times New Roman CYR"/>
      <family val="1"/>
      <charset val="204"/>
    </font>
    <font>
      <i/>
      <sz val="12"/>
      <color rgb="FF000099"/>
      <name val="Times New Roman Cyr"/>
      <family val="1"/>
      <charset val="204"/>
    </font>
    <font>
      <b/>
      <sz val="9"/>
      <color rgb="FF800000"/>
      <name val="Times New Roman CYR"/>
      <charset val="204"/>
    </font>
    <font>
      <b/>
      <i/>
      <sz val="14"/>
      <color rgb="FF660066"/>
      <name val="Times New Roman bold"/>
      <charset val="204"/>
    </font>
    <font>
      <sz val="12"/>
      <color rgb="FF660066"/>
      <name val="Times New Roman CYR"/>
      <family val="1"/>
      <charset val="204"/>
    </font>
    <font>
      <b/>
      <sz val="12"/>
      <color rgb="FF660066"/>
      <name val="Times New Roman Cyr"/>
      <charset val="204"/>
    </font>
    <font>
      <b/>
      <sz val="14"/>
      <color rgb="FF660066"/>
      <name val="Times New Roman"/>
      <family val="1"/>
      <charset val="204"/>
    </font>
    <font>
      <sz val="12"/>
      <color rgb="FF660066"/>
      <name val="Times New Roman"/>
      <family val="1"/>
      <charset val="204"/>
    </font>
    <font>
      <sz val="10"/>
      <color rgb="FF660066"/>
      <name val="Times New Roman"/>
      <family val="1"/>
      <charset val="204"/>
    </font>
    <font>
      <b/>
      <i/>
      <sz val="12"/>
      <color rgb="FF660066"/>
      <name val="Times New Roman CYR"/>
      <charset val="204"/>
    </font>
    <font>
      <i/>
      <sz val="12"/>
      <color rgb="FF660066"/>
      <name val="Times New Roman CYR"/>
      <charset val="204"/>
    </font>
    <font>
      <b/>
      <i/>
      <sz val="14"/>
      <color rgb="FF660066"/>
      <name val="Times New Roman"/>
      <family val="1"/>
      <charset val="204"/>
    </font>
    <font>
      <b/>
      <i/>
      <sz val="10"/>
      <color rgb="FF660066"/>
      <name val="Times New Roman CYR"/>
      <family val="1"/>
      <charset val="204"/>
    </font>
    <font>
      <b/>
      <i/>
      <sz val="12"/>
      <color rgb="FF660066"/>
      <name val="Times New Roman CYR"/>
      <family val="1"/>
      <charset val="204"/>
    </font>
    <font>
      <b/>
      <sz val="12"/>
      <color rgb="FF660066"/>
      <name val="Times New Roman CYR"/>
      <family val="1"/>
      <charset val="204"/>
    </font>
    <font>
      <sz val="12"/>
      <color rgb="FF660066"/>
      <name val="Times New Roman CYR"/>
      <charset val="204"/>
    </font>
    <font>
      <b/>
      <sz val="9"/>
      <color rgb="FF660066"/>
      <name val="Times New Roman Cyr"/>
      <charset val="204"/>
    </font>
    <font>
      <b/>
      <sz val="12"/>
      <color theme="0"/>
      <name val="Times New Roman"/>
      <family val="1"/>
      <charset val="204"/>
    </font>
    <font>
      <b/>
      <sz val="12"/>
      <color rgb="FF663300"/>
      <name val="Times New Roman CYR"/>
      <charset val="204"/>
    </font>
    <font>
      <sz val="12"/>
      <color rgb="FF663300"/>
      <name val="Times New Roman CYR"/>
      <family val="1"/>
      <charset val="204"/>
    </font>
    <font>
      <b/>
      <sz val="14"/>
      <color rgb="FF663300"/>
      <name val="Times New Roman"/>
      <family val="1"/>
      <charset val="204"/>
    </font>
    <font>
      <sz val="10"/>
      <color rgb="FF663300"/>
      <name val="Times New Roman"/>
      <family val="1"/>
      <charset val="204"/>
    </font>
    <font>
      <b/>
      <i/>
      <sz val="12"/>
      <color rgb="FF663300"/>
      <name val="Times New Roman CYR"/>
      <family val="1"/>
      <charset val="204"/>
    </font>
    <font>
      <b/>
      <i/>
      <sz val="14"/>
      <color rgb="FF663300"/>
      <name val="Times New Roman"/>
      <family val="1"/>
      <charset val="204"/>
    </font>
    <font>
      <b/>
      <sz val="12"/>
      <color rgb="FF663300"/>
      <name val="Times New Roman CYR"/>
      <family val="1"/>
      <charset val="204"/>
    </font>
    <font>
      <sz val="12"/>
      <color rgb="FF663300"/>
      <name val="Times New Roman CYR"/>
      <charset val="204"/>
    </font>
    <font>
      <b/>
      <sz val="9"/>
      <color rgb="FF663300"/>
      <name val="Times New Roman CYR"/>
      <family val="1"/>
      <charset val="204"/>
    </font>
    <font>
      <b/>
      <i/>
      <sz val="12"/>
      <color rgb="FF663300"/>
      <name val="Times New Roman CYR"/>
      <charset val="204"/>
    </font>
    <font>
      <sz val="11"/>
      <color theme="0"/>
      <name val="Times New Roman"/>
      <family val="1"/>
      <charset val="204"/>
    </font>
    <font>
      <i/>
      <sz val="12"/>
      <color rgb="FF000099"/>
      <name val="Times New Roman CYR"/>
      <charset val="204"/>
    </font>
    <font>
      <sz val="12"/>
      <color theme="0"/>
      <name val="Times New Roman CYR"/>
      <family val="1"/>
      <charset val="204"/>
    </font>
    <font>
      <b/>
      <sz val="12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rgb="FF000099"/>
      <name val="Times New Roman CYR"/>
      <family val="1"/>
      <charset val="204"/>
    </font>
    <font>
      <sz val="11"/>
      <color rgb="FF000099"/>
      <name val="Times New Roman Cyr"/>
      <charset val="204"/>
    </font>
    <font>
      <b/>
      <sz val="11"/>
      <color rgb="FF000099"/>
      <name val="Times New Roman CYR"/>
      <charset val="204"/>
    </font>
    <font>
      <b/>
      <sz val="10"/>
      <color rgb="FF000099"/>
      <name val="Times New Roman"/>
      <family val="1"/>
      <charset val="204"/>
    </font>
    <font>
      <b/>
      <sz val="12"/>
      <color rgb="FF000099"/>
      <name val="Times New Roman Cyr"/>
      <family val="1"/>
      <charset val="204"/>
    </font>
    <font>
      <b/>
      <i/>
      <sz val="12"/>
      <color rgb="FFA50021"/>
      <name val="Times New Roman Cyr"/>
      <charset val="204"/>
    </font>
    <font>
      <sz val="10"/>
      <color rgb="FF000099"/>
      <name val="Times New Roman Cyr"/>
      <family val="1"/>
      <charset val="204"/>
    </font>
    <font>
      <sz val="12"/>
      <color rgb="FF000099"/>
      <name val="Times New Roman CYR"/>
      <family val="1"/>
      <charset val="204"/>
    </font>
    <font>
      <b/>
      <i/>
      <sz val="12"/>
      <color rgb="FF000099"/>
      <name val="Times New Roman Bold"/>
      <charset val="204"/>
    </font>
    <font>
      <b/>
      <i/>
      <sz val="14"/>
      <color rgb="FF000099"/>
      <name val="Times New Roman bold"/>
      <charset val="204"/>
    </font>
    <font>
      <b/>
      <i/>
      <sz val="12"/>
      <color rgb="FFFFFF00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2"/>
      <color rgb="FF800000"/>
      <name val="Times New Roman"/>
      <family val="1"/>
      <charset val="204"/>
    </font>
    <font>
      <b/>
      <sz val="12"/>
      <color rgb="FF660066"/>
      <name val="Times New Roman"/>
      <family val="1"/>
      <charset val="204"/>
    </font>
    <font>
      <sz val="10"/>
      <color rgb="FFFFFFCC"/>
      <name val="Times New Roman"/>
      <family val="1"/>
      <charset val="204"/>
    </font>
    <font>
      <sz val="12"/>
      <color rgb="FFFFFF99"/>
      <name val="Times New Roman CYR"/>
      <charset val="204"/>
    </font>
    <font>
      <b/>
      <sz val="12"/>
      <color rgb="FFFFFF99"/>
      <name val="Times New Roman CYR"/>
      <family val="1"/>
      <charset val="204"/>
    </font>
    <font>
      <sz val="12"/>
      <color rgb="FFCCFFCC"/>
      <name val="Times New Roman CYR"/>
      <family val="1"/>
      <charset val="204"/>
    </font>
    <font>
      <b/>
      <sz val="12"/>
      <color rgb="FFCCFFCC"/>
      <name val="Times New Roman CYR"/>
      <family val="1"/>
      <charset val="204"/>
    </font>
    <font>
      <b/>
      <sz val="12"/>
      <color rgb="FFCCCCFF"/>
      <name val="Times New Roman CYR"/>
      <charset val="204"/>
    </font>
    <font>
      <b/>
      <sz val="12"/>
      <color theme="0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b/>
      <sz val="14"/>
      <color rgb="FF000099"/>
      <name val="Times New Roman Cyr"/>
      <charset val="204"/>
    </font>
    <font>
      <sz val="12"/>
      <color theme="0"/>
      <name val="Times New Roman CYR"/>
      <charset val="204"/>
    </font>
    <font>
      <b/>
      <sz val="12"/>
      <color theme="0"/>
      <name val="Times New Roman Cyr"/>
      <charset val="204"/>
    </font>
    <font>
      <b/>
      <sz val="10"/>
      <color rgb="FF800000"/>
      <name val="Times New Roman CYR"/>
      <charset val="204"/>
    </font>
    <font>
      <sz val="11"/>
      <color rgb="FF000000"/>
      <name val="Arial"/>
      <family val="2"/>
      <charset val="204"/>
    </font>
    <font>
      <b/>
      <sz val="13"/>
      <color rgb="FF000080"/>
      <name val="Times New Roman CYR"/>
      <family val="1"/>
      <charset val="204"/>
    </font>
    <font>
      <b/>
      <sz val="13"/>
      <color rgb="FF000080"/>
      <name val="Times New Roman CYR"/>
      <family val="1"/>
    </font>
    <font>
      <b/>
      <sz val="13"/>
      <color rgb="FF800000"/>
      <name val="Times New Roman CYR"/>
      <family val="1"/>
      <charset val="204"/>
    </font>
    <font>
      <sz val="12"/>
      <color rgb="FF000080"/>
      <name val="Times New Roman CYR"/>
      <family val="1"/>
      <charset val="204"/>
    </font>
    <font>
      <b/>
      <i/>
      <sz val="14"/>
      <color rgb="FFFF0000"/>
      <name val="Times New Roman CYR"/>
      <family val="1"/>
      <charset val="204"/>
    </font>
    <font>
      <b/>
      <sz val="14"/>
      <color rgb="FFFF0000"/>
      <name val="Times New Roman CYR"/>
      <family val="1"/>
      <charset val="204"/>
    </font>
    <font>
      <b/>
      <i/>
      <sz val="12"/>
      <color rgb="FFFF0000"/>
      <name val="Times New Roman CYR"/>
    </font>
    <font>
      <b/>
      <i/>
      <sz val="12"/>
      <color rgb="FF333399"/>
      <name val="Times New Roman CYR"/>
    </font>
    <font>
      <sz val="12"/>
      <color rgb="FF000080"/>
      <name val="Times New Roman CYR"/>
      <family val="1"/>
    </font>
    <font>
      <b/>
      <sz val="14"/>
      <color rgb="FF000080"/>
      <name val="Times New Roman CYR"/>
      <family val="1"/>
      <charset val="204"/>
    </font>
    <font>
      <b/>
      <i/>
      <sz val="12"/>
      <color rgb="FF000080"/>
      <name val="Times New Roman BOLD"/>
    </font>
    <font>
      <b/>
      <i/>
      <sz val="12"/>
      <color rgb="FF800000"/>
      <name val="Times New Roman BOLD"/>
    </font>
    <font>
      <b/>
      <i/>
      <sz val="12"/>
      <color rgb="FF000080"/>
      <name val="Times New Roman CYR"/>
    </font>
    <font>
      <b/>
      <i/>
      <sz val="14"/>
      <color rgb="FF000080"/>
      <name val="Times New Roman CYR"/>
      <family val="1"/>
      <charset val="204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  <charset val="204"/>
    </font>
    <font>
      <sz val="12"/>
      <color rgb="FFEAEAEA"/>
      <name val="Times New Roman CYR"/>
      <family val="1"/>
      <charset val="204"/>
    </font>
    <font>
      <sz val="12"/>
      <color rgb="FFEAEAEA"/>
      <name val="Times New Roman"/>
      <family val="1"/>
      <charset val="204"/>
    </font>
    <font>
      <b/>
      <sz val="12"/>
      <color rgb="FFEAEAEA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sz val="12"/>
      <color rgb="FF660066"/>
      <name val="Arial"/>
      <family val="2"/>
      <charset val="204"/>
    </font>
    <font>
      <i/>
      <sz val="12"/>
      <color rgb="FF800000"/>
      <name val="Times New Roman CYR"/>
      <charset val="204"/>
    </font>
    <font>
      <sz val="12"/>
      <color rgb="FF663300"/>
      <name val="Arial"/>
      <family val="2"/>
      <charset val="204"/>
    </font>
    <font>
      <b/>
      <sz val="12"/>
      <color rgb="FF663300"/>
      <name val="Arial"/>
      <family val="2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25"/>
      </left>
      <right style="thin">
        <color indexed="64"/>
      </right>
      <top style="medium">
        <color indexed="25"/>
      </top>
      <bottom style="thin">
        <color indexed="64"/>
      </bottom>
      <diagonal/>
    </border>
    <border>
      <left style="thin">
        <color indexed="64"/>
      </left>
      <right style="medium">
        <color indexed="25"/>
      </right>
      <top style="medium">
        <color indexed="25"/>
      </top>
      <bottom style="thin">
        <color indexed="64"/>
      </bottom>
      <diagonal/>
    </border>
    <border>
      <left style="medium">
        <color indexed="25"/>
      </left>
      <right style="medium">
        <color indexed="25"/>
      </right>
      <top style="medium">
        <color indexed="25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25"/>
      </left>
      <right style="thin">
        <color indexed="64"/>
      </right>
      <top style="thin">
        <color indexed="64"/>
      </top>
      <bottom style="medium">
        <color indexed="25"/>
      </bottom>
      <diagonal/>
    </border>
    <border>
      <left style="thin">
        <color indexed="64"/>
      </left>
      <right style="medium">
        <color indexed="25"/>
      </right>
      <top style="thin">
        <color indexed="64"/>
      </top>
      <bottom style="medium">
        <color indexed="25"/>
      </bottom>
      <diagonal/>
    </border>
    <border>
      <left style="medium">
        <color indexed="25"/>
      </left>
      <right style="medium">
        <color indexed="25"/>
      </right>
      <top style="thin">
        <color indexed="64"/>
      </top>
      <bottom style="medium">
        <color indexed="2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</borders>
  <cellStyleXfs count="18">
    <xf numFmtId="0" fontId="0" fillId="0" borderId="0"/>
    <xf numFmtId="177" fontId="1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7" fillId="0" borderId="0"/>
    <xf numFmtId="0" fontId="35" fillId="0" borderId="0"/>
    <xf numFmtId="0" fontId="153" fillId="0" borderId="0"/>
    <xf numFmtId="0" fontId="150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</cellStyleXfs>
  <cellXfs count="1846">
    <xf numFmtId="0" fontId="0" fillId="0" borderId="0" xfId="0"/>
    <xf numFmtId="0" fontId="6" fillId="0" borderId="0" xfId="12" applyFont="1" applyFill="1" applyBorder="1" applyAlignment="1">
      <alignment horizontal="center" vertical="center"/>
    </xf>
    <xf numFmtId="0" fontId="3" fillId="0" borderId="0" xfId="4" applyFont="1" applyAlignment="1">
      <alignment vertical="center"/>
    </xf>
    <xf numFmtId="0" fontId="3" fillId="0" borderId="0" xfId="4" applyFont="1" applyAlignment="1">
      <alignment vertical="center" wrapText="1"/>
    </xf>
    <xf numFmtId="1" fontId="28" fillId="2" borderId="0" xfId="4" applyNumberFormat="1" applyFont="1" applyFill="1" applyAlignment="1">
      <alignment vertical="center"/>
    </xf>
    <xf numFmtId="1" fontId="28" fillId="3" borderId="0" xfId="4" applyNumberFormat="1" applyFont="1" applyFill="1" applyAlignment="1">
      <alignment vertical="center"/>
    </xf>
    <xf numFmtId="0" fontId="3" fillId="0" borderId="0" xfId="4" applyFont="1" applyAlignment="1" applyProtection="1">
      <alignment vertical="center"/>
    </xf>
    <xf numFmtId="0" fontId="3" fillId="2" borderId="0" xfId="4" applyFont="1" applyFill="1" applyAlignment="1">
      <alignment vertical="center"/>
    </xf>
    <xf numFmtId="0" fontId="3" fillId="3" borderId="0" xfId="4" applyFont="1" applyFill="1" applyAlignment="1">
      <alignment vertical="center"/>
    </xf>
    <xf numFmtId="0" fontId="3" fillId="0" borderId="0" xfId="4" applyFont="1" applyAlignment="1" applyProtection="1">
      <alignment vertical="center"/>
      <protection locked="0"/>
    </xf>
    <xf numFmtId="0" fontId="3" fillId="0" borderId="0" xfId="4" applyFont="1" applyBorder="1" applyAlignment="1">
      <alignment vertical="center"/>
    </xf>
    <xf numFmtId="0" fontId="11" fillId="0" borderId="0" xfId="4" applyFont="1" applyAlignment="1">
      <alignment vertical="center"/>
    </xf>
    <xf numFmtId="0" fontId="11" fillId="2" borderId="0" xfId="4" applyFont="1" applyFill="1" applyAlignment="1">
      <alignment vertical="center"/>
    </xf>
    <xf numFmtId="0" fontId="11" fillId="3" borderId="0" xfId="4" applyFont="1" applyFill="1" applyAlignment="1">
      <alignment vertical="center"/>
    </xf>
    <xf numFmtId="0" fontId="3" fillId="4" borderId="0" xfId="4" applyFont="1" applyFill="1" applyAlignment="1">
      <alignment vertical="center"/>
    </xf>
    <xf numFmtId="0" fontId="10" fillId="0" borderId="0" xfId="4" applyFont="1" applyAlignment="1">
      <alignment vertical="center"/>
    </xf>
    <xf numFmtId="0" fontId="10" fillId="5" borderId="0" xfId="4" applyFont="1" applyFill="1" applyAlignment="1">
      <alignment vertical="center"/>
    </xf>
    <xf numFmtId="0" fontId="3" fillId="0" borderId="0" xfId="4" applyFont="1" applyFill="1" applyAlignment="1">
      <alignment vertical="center"/>
    </xf>
    <xf numFmtId="0" fontId="10" fillId="4" borderId="0" xfId="4" applyFont="1" applyFill="1" applyAlignment="1">
      <alignment vertical="center"/>
    </xf>
    <xf numFmtId="0" fontId="3" fillId="0" borderId="1" xfId="12" quotePrefix="1" applyNumberFormat="1" applyFont="1" applyFill="1" applyBorder="1" applyAlignment="1">
      <alignment horizontal="right"/>
    </xf>
    <xf numFmtId="0" fontId="3" fillId="0" borderId="2" xfId="12" quotePrefix="1" applyNumberFormat="1" applyFont="1" applyFill="1" applyBorder="1" applyAlignment="1">
      <alignment horizontal="right"/>
    </xf>
    <xf numFmtId="0" fontId="10" fillId="0" borderId="2" xfId="12" quotePrefix="1" applyNumberFormat="1" applyFont="1" applyFill="1" applyBorder="1" applyAlignment="1">
      <alignment horizontal="right"/>
    </xf>
    <xf numFmtId="0" fontId="10" fillId="0" borderId="0" xfId="4" applyNumberFormat="1" applyFont="1" applyAlignment="1">
      <alignment horizontal="right"/>
    </xf>
    <xf numFmtId="0" fontId="3" fillId="0" borderId="0" xfId="4" applyNumberFormat="1" applyFont="1" applyAlignment="1">
      <alignment horizontal="right"/>
    </xf>
    <xf numFmtId="0" fontId="3" fillId="4" borderId="0" xfId="4" applyNumberFormat="1" applyFont="1" applyFill="1" applyAlignment="1">
      <alignment horizontal="right"/>
    </xf>
    <xf numFmtId="0" fontId="3" fillId="0" borderId="0" xfId="4" applyNumberFormat="1" applyFont="1" applyFill="1" applyAlignment="1">
      <alignment horizontal="right"/>
    </xf>
    <xf numFmtId="0" fontId="10" fillId="0" borderId="0" xfId="12" applyNumberFormat="1" applyFont="1" applyFill="1" applyAlignment="1">
      <alignment horizontal="right"/>
    </xf>
    <xf numFmtId="0" fontId="10" fillId="0" borderId="0" xfId="12" applyFont="1" applyFill="1" applyBorder="1"/>
    <xf numFmtId="0" fontId="3" fillId="0" borderId="0" xfId="12" applyNumberFormat="1" applyFont="1" applyFill="1" applyAlignment="1">
      <alignment horizontal="right"/>
    </xf>
    <xf numFmtId="178" fontId="6" fillId="0" borderId="0" xfId="12" applyNumberFormat="1" applyFont="1" applyFill="1" applyBorder="1"/>
    <xf numFmtId="0" fontId="3" fillId="0" borderId="0" xfId="12" applyFont="1" applyFill="1" applyBorder="1"/>
    <xf numFmtId="178" fontId="3" fillId="0" borderId="0" xfId="12" applyNumberFormat="1" applyFont="1" applyFill="1" applyProtection="1">
      <protection locked="0"/>
    </xf>
    <xf numFmtId="178" fontId="3" fillId="0" borderId="0" xfId="12" applyNumberFormat="1" applyFont="1" applyFill="1"/>
    <xf numFmtId="178" fontId="3" fillId="0" borderId="0" xfId="12" applyNumberFormat="1" applyFont="1" applyFill="1" applyBorder="1"/>
    <xf numFmtId="178" fontId="6" fillId="0" borderId="0" xfId="12" applyNumberFormat="1" applyFont="1" applyFill="1"/>
    <xf numFmtId="0" fontId="3" fillId="0" borderId="0" xfId="12" applyFont="1" applyFill="1"/>
    <xf numFmtId="0" fontId="3" fillId="0" borderId="0" xfId="4" applyNumberFormat="1" applyFont="1" applyBorder="1" applyAlignment="1">
      <alignment horizontal="right"/>
    </xf>
    <xf numFmtId="3" fontId="3" fillId="0" borderId="0" xfId="4" applyNumberFormat="1" applyFont="1" applyAlignment="1">
      <alignment horizontal="right" vertical="center"/>
    </xf>
    <xf numFmtId="3" fontId="3" fillId="0" borderId="0" xfId="4" applyNumberFormat="1" applyFont="1" applyAlignment="1" applyProtection="1">
      <alignment horizontal="right" vertical="center"/>
    </xf>
    <xf numFmtId="0" fontId="10" fillId="0" borderId="0" xfId="4" applyNumberFormat="1" applyFont="1" applyBorder="1" applyAlignment="1">
      <alignment horizontal="right"/>
    </xf>
    <xf numFmtId="0" fontId="10" fillId="4" borderId="0" xfId="4" applyNumberFormat="1" applyFont="1" applyFill="1" applyAlignment="1">
      <alignment horizontal="right"/>
    </xf>
    <xf numFmtId="0" fontId="10" fillId="0" borderId="0" xfId="4" applyFont="1"/>
    <xf numFmtId="0" fontId="3" fillId="0" borderId="0" xfId="4" applyFont="1"/>
    <xf numFmtId="0" fontId="3" fillId="0" borderId="0" xfId="4" applyNumberFormat="1" applyFont="1" applyFill="1" applyBorder="1" applyAlignment="1">
      <alignment horizontal="right"/>
    </xf>
    <xf numFmtId="0" fontId="3" fillId="4" borderId="0" xfId="4" applyNumberFormat="1" applyFont="1" applyFill="1" applyBorder="1" applyAlignment="1">
      <alignment horizontal="right"/>
    </xf>
    <xf numFmtId="0" fontId="3" fillId="5" borderId="0" xfId="4" applyNumberFormat="1" applyFont="1" applyFill="1" applyBorder="1" applyAlignment="1">
      <alignment horizontal="right"/>
    </xf>
    <xf numFmtId="0" fontId="10" fillId="0" borderId="0" xfId="12" applyFont="1" applyFill="1"/>
    <xf numFmtId="0" fontId="7" fillId="4" borderId="0" xfId="12" applyFont="1" applyFill="1" applyBorder="1" applyAlignment="1">
      <alignment horizontal="right"/>
    </xf>
    <xf numFmtId="178" fontId="10" fillId="0" borderId="0" xfId="12" applyNumberFormat="1" applyFont="1" applyFill="1" applyBorder="1"/>
    <xf numFmtId="178" fontId="10" fillId="0" borderId="0" xfId="12" applyNumberFormat="1" applyFont="1" applyFill="1" applyBorder="1" applyProtection="1">
      <protection locked="0"/>
    </xf>
    <xf numFmtId="178" fontId="10" fillId="0" borderId="0" xfId="12" applyNumberFormat="1" applyFont="1" applyFill="1"/>
    <xf numFmtId="178" fontId="10" fillId="0" borderId="0" xfId="12" applyNumberFormat="1" applyFont="1" applyFill="1" applyProtection="1">
      <protection locked="0"/>
    </xf>
    <xf numFmtId="178" fontId="7" fillId="0" borderId="0" xfId="12" applyNumberFormat="1" applyFont="1" applyFill="1"/>
    <xf numFmtId="0" fontId="3" fillId="0" borderId="0" xfId="12" applyNumberFormat="1" applyFont="1" applyFill="1" applyBorder="1" applyAlignment="1">
      <alignment horizontal="right"/>
    </xf>
    <xf numFmtId="178" fontId="23" fillId="0" borderId="0" xfId="12" applyNumberFormat="1" applyFont="1" applyFill="1" applyBorder="1"/>
    <xf numFmtId="178" fontId="23" fillId="0" borderId="0" xfId="12" applyNumberFormat="1" applyFont="1" applyFill="1" applyBorder="1" applyProtection="1">
      <protection locked="0"/>
    </xf>
    <xf numFmtId="178" fontId="30" fillId="0" borderId="0" xfId="12" applyNumberFormat="1" applyFont="1" applyFill="1" applyBorder="1"/>
    <xf numFmtId="0" fontId="23" fillId="0" borderId="0" xfId="12" applyFont="1" applyFill="1" applyBorder="1"/>
    <xf numFmtId="0" fontId="23" fillId="0" borderId="0" xfId="12" applyFont="1" applyFill="1"/>
    <xf numFmtId="3" fontId="3" fillId="0" borderId="0" xfId="4" applyNumberFormat="1" applyFont="1" applyBorder="1" applyAlignment="1" applyProtection="1">
      <alignment horizontal="right" vertical="center"/>
    </xf>
    <xf numFmtId="0" fontId="3" fillId="0" borderId="0" xfId="4" applyNumberFormat="1" applyFont="1" applyBorder="1" applyAlignment="1" applyProtection="1">
      <alignment horizontal="right"/>
      <protection locked="0"/>
    </xf>
    <xf numFmtId="0" fontId="31" fillId="0" borderId="0" xfId="4" applyFont="1"/>
    <xf numFmtId="0" fontId="31" fillId="0" borderId="0" xfId="4" applyFont="1" applyAlignment="1"/>
    <xf numFmtId="0" fontId="31" fillId="0" borderId="0" xfId="4" applyFont="1" applyAlignment="1">
      <alignment wrapText="1"/>
    </xf>
    <xf numFmtId="3" fontId="31" fillId="0" borderId="0" xfId="4" applyNumberFormat="1" applyFont="1" applyAlignment="1"/>
    <xf numFmtId="0" fontId="27" fillId="0" borderId="0" xfId="4"/>
    <xf numFmtId="0" fontId="6" fillId="0" borderId="0" xfId="4" applyFont="1" applyAlignment="1"/>
    <xf numFmtId="0" fontId="31" fillId="6" borderId="0" xfId="4" applyFont="1" applyFill="1"/>
    <xf numFmtId="182" fontId="31" fillId="0" borderId="0" xfId="4" applyNumberFormat="1" applyFont="1"/>
    <xf numFmtId="0" fontId="31" fillId="6" borderId="0" xfId="4" applyFont="1" applyFill="1" applyBorder="1"/>
    <xf numFmtId="3" fontId="24" fillId="6" borderId="0" xfId="4" applyNumberFormat="1" applyFont="1" applyFill="1" applyBorder="1" applyAlignment="1">
      <alignment horizontal="right"/>
    </xf>
    <xf numFmtId="0" fontId="27" fillId="6" borderId="0" xfId="4" applyFill="1" applyBorder="1"/>
    <xf numFmtId="0" fontId="31" fillId="0" borderId="0" xfId="4" applyFont="1" applyFill="1"/>
    <xf numFmtId="0" fontId="33" fillId="3" borderId="0" xfId="4" applyFont="1" applyFill="1" applyAlignment="1">
      <alignment vertical="center"/>
    </xf>
    <xf numFmtId="0" fontId="24" fillId="0" borderId="0" xfId="4" applyFont="1" applyBorder="1" applyAlignment="1">
      <alignment vertical="center"/>
    </xf>
    <xf numFmtId="3" fontId="31" fillId="0" borderId="0" xfId="4" applyNumberFormat="1" applyFont="1" applyAlignment="1" applyProtection="1"/>
    <xf numFmtId="3" fontId="24" fillId="6" borderId="0" xfId="4" applyNumberFormat="1" applyFont="1" applyFill="1" applyBorder="1" applyAlignment="1" applyProtection="1">
      <alignment horizontal="right"/>
    </xf>
    <xf numFmtId="0" fontId="27" fillId="0" borderId="0" xfId="4" applyProtection="1"/>
    <xf numFmtId="0" fontId="6" fillId="0" borderId="0" xfId="4" applyFont="1" applyAlignment="1">
      <alignment horizontal="center" wrapText="1"/>
    </xf>
    <xf numFmtId="0" fontId="52" fillId="0" borderId="0" xfId="12" quotePrefix="1" applyFont="1" applyFill="1" applyBorder="1" applyAlignment="1">
      <alignment horizontal="right" vertical="center"/>
    </xf>
    <xf numFmtId="0" fontId="3" fillId="7" borderId="0" xfId="4" applyFont="1" applyFill="1" applyBorder="1" applyAlignment="1">
      <alignment vertical="center"/>
    </xf>
    <xf numFmtId="0" fontId="3" fillId="7" borderId="0" xfId="4" applyFont="1" applyFill="1" applyBorder="1" applyAlignment="1">
      <alignment vertical="center" wrapText="1"/>
    </xf>
    <xf numFmtId="3" fontId="3" fillId="7" borderId="0" xfId="4" applyNumberFormat="1" applyFont="1" applyFill="1" applyBorder="1" applyAlignment="1">
      <alignment horizontal="right" vertical="center"/>
    </xf>
    <xf numFmtId="3" fontId="3" fillId="7" borderId="0" xfId="4" applyNumberFormat="1" applyFont="1" applyFill="1" applyBorder="1" applyAlignment="1">
      <alignment horizontal="center" vertical="center"/>
    </xf>
    <xf numFmtId="14" fontId="3" fillId="7" borderId="0" xfId="4" quotePrefix="1" applyNumberFormat="1" applyFont="1" applyFill="1" applyBorder="1" applyAlignment="1" applyProtection="1">
      <alignment horizontal="center" vertical="center"/>
    </xf>
    <xf numFmtId="14" fontId="3" fillId="7" borderId="0" xfId="4" applyNumberFormat="1" applyFont="1" applyFill="1" applyBorder="1" applyAlignment="1" applyProtection="1">
      <alignment horizontal="center" vertical="center"/>
    </xf>
    <xf numFmtId="0" fontId="3" fillId="7" borderId="0" xfId="4" quotePrefix="1" applyFont="1" applyFill="1" applyBorder="1" applyAlignment="1">
      <alignment vertical="center"/>
    </xf>
    <xf numFmtId="49" fontId="3" fillId="7" borderId="0" xfId="4" applyNumberFormat="1" applyFont="1" applyFill="1" applyBorder="1" applyAlignment="1" applyProtection="1">
      <alignment horizontal="center" vertical="center"/>
    </xf>
    <xf numFmtId="3" fontId="3" fillId="7" borderId="0" xfId="4" quotePrefix="1" applyNumberFormat="1" applyFont="1" applyFill="1" applyBorder="1" applyAlignment="1">
      <alignment horizontal="right" vertical="center"/>
    </xf>
    <xf numFmtId="182" fontId="6" fillId="7" borderId="0" xfId="4" applyNumberFormat="1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right" wrapText="1"/>
    </xf>
    <xf numFmtId="3" fontId="3" fillId="7" borderId="0" xfId="4" applyNumberFormat="1" applyFont="1" applyFill="1" applyBorder="1" applyAlignment="1" applyProtection="1">
      <alignment horizontal="right" vertical="center"/>
      <protection locked="0"/>
    </xf>
    <xf numFmtId="0" fontId="3" fillId="7" borderId="0" xfId="4" applyFont="1" applyFill="1" applyBorder="1" applyAlignment="1">
      <alignment horizontal="center" vertical="center"/>
    </xf>
    <xf numFmtId="0" fontId="3" fillId="7" borderId="0" xfId="4" applyFont="1" applyFill="1" applyBorder="1" applyAlignment="1">
      <alignment horizontal="center" vertical="center" wrapText="1"/>
    </xf>
    <xf numFmtId="0" fontId="3" fillId="7" borderId="0" xfId="4" applyFont="1" applyFill="1" applyBorder="1" applyAlignment="1">
      <alignment horizontal="center"/>
    </xf>
    <xf numFmtId="0" fontId="3" fillId="7" borderId="0" xfId="4" applyFont="1" applyFill="1" applyBorder="1" applyAlignment="1">
      <alignment horizontal="center" vertical="top"/>
    </xf>
    <xf numFmtId="0" fontId="3" fillId="7" borderId="0" xfId="4" applyFont="1" applyFill="1" applyBorder="1" applyAlignment="1">
      <alignment vertical="top" wrapText="1"/>
    </xf>
    <xf numFmtId="3" fontId="3" fillId="7" borderId="0" xfId="4" applyNumberFormat="1" applyFont="1" applyFill="1" applyBorder="1" applyAlignment="1">
      <alignment horizontal="center"/>
    </xf>
    <xf numFmtId="3" fontId="3" fillId="7" borderId="0" xfId="4" applyNumberFormat="1" applyFont="1" applyFill="1" applyBorder="1" applyAlignment="1" applyProtection="1">
      <alignment horizontal="right" vertical="center"/>
    </xf>
    <xf numFmtId="3" fontId="3" fillId="7" borderId="0" xfId="0" applyNumberFormat="1" applyFont="1" applyFill="1" applyBorder="1" applyAlignment="1" applyProtection="1">
      <alignment horizontal="right" vertical="center"/>
    </xf>
    <xf numFmtId="0" fontId="20" fillId="7" borderId="0" xfId="4" applyFont="1" applyFill="1" applyBorder="1"/>
    <xf numFmtId="0" fontId="3" fillId="7" borderId="0" xfId="4" applyFont="1" applyFill="1" applyBorder="1" applyAlignment="1">
      <alignment vertical="top"/>
    </xf>
    <xf numFmtId="3" fontId="3" fillId="7" borderId="0" xfId="4" applyNumberFormat="1" applyFont="1" applyFill="1" applyBorder="1" applyAlignment="1">
      <alignment horizontal="right"/>
    </xf>
    <xf numFmtId="0" fontId="3" fillId="15" borderId="0" xfId="4" applyFont="1" applyFill="1" applyAlignment="1">
      <alignment vertical="center"/>
    </xf>
    <xf numFmtId="0" fontId="3" fillId="15" borderId="0" xfId="4" applyFont="1" applyFill="1" applyAlignment="1">
      <alignment vertical="center" wrapText="1"/>
    </xf>
    <xf numFmtId="1" fontId="28" fillId="16" borderId="0" xfId="4" applyNumberFormat="1" applyFont="1" applyFill="1" applyAlignment="1">
      <alignment vertical="center"/>
    </xf>
    <xf numFmtId="0" fontId="154" fillId="17" borderId="3" xfId="4" applyFont="1" applyFill="1" applyBorder="1" applyAlignment="1">
      <alignment horizontal="center" vertical="center"/>
    </xf>
    <xf numFmtId="0" fontId="4" fillId="15" borderId="0" xfId="4" applyFont="1" applyFill="1" applyProtection="1">
      <protection locked="0"/>
    </xf>
    <xf numFmtId="0" fontId="3" fillId="18" borderId="0" xfId="4" applyFont="1" applyFill="1" applyAlignment="1">
      <alignment vertical="center"/>
    </xf>
    <xf numFmtId="0" fontId="3" fillId="15" borderId="0" xfId="4" applyFont="1" applyFill="1" applyAlignment="1" applyProtection="1">
      <alignment vertical="center"/>
      <protection locked="0"/>
    </xf>
    <xf numFmtId="0" fontId="3" fillId="15" borderId="0" xfId="0" applyFont="1" applyFill="1" applyAlignment="1">
      <alignment vertical="center"/>
    </xf>
    <xf numFmtId="0" fontId="3" fillId="15" borderId="0" xfId="4" applyFont="1" applyFill="1" applyBorder="1" applyAlignment="1">
      <alignment vertical="center"/>
    </xf>
    <xf numFmtId="0" fontId="3" fillId="15" borderId="0" xfId="4" applyFont="1" applyFill="1" applyBorder="1" applyAlignment="1">
      <alignment vertical="center" wrapText="1"/>
    </xf>
    <xf numFmtId="0" fontId="3" fillId="15" borderId="0" xfId="4" applyFont="1" applyFill="1" applyAlignment="1">
      <alignment horizontal="center" vertical="center"/>
    </xf>
    <xf numFmtId="0" fontId="3" fillId="15" borderId="0" xfId="4" applyFont="1" applyFill="1" applyAlignment="1">
      <alignment horizontal="left" vertical="center"/>
    </xf>
    <xf numFmtId="179" fontId="11" fillId="17" borderId="3" xfId="4" quotePrefix="1" applyNumberFormat="1" applyFont="1" applyFill="1" applyBorder="1" applyAlignment="1" applyProtection="1">
      <alignment horizontal="center" vertical="center"/>
    </xf>
    <xf numFmtId="179" fontId="155" fillId="17" borderId="4" xfId="4" applyNumberFormat="1" applyFont="1" applyFill="1" applyBorder="1" applyAlignment="1" applyProtection="1">
      <alignment horizontal="center" vertical="center"/>
      <protection locked="0"/>
    </xf>
    <xf numFmtId="0" fontId="3" fillId="15" borderId="0" xfId="4" quotePrefix="1" applyFont="1" applyFill="1" applyAlignment="1">
      <alignment vertical="center"/>
    </xf>
    <xf numFmtId="0" fontId="11" fillId="0" borderId="0" xfId="4" applyFont="1" applyAlignment="1">
      <alignment horizontal="right" vertical="center"/>
    </xf>
    <xf numFmtId="0" fontId="11" fillId="15" borderId="0" xfId="4" quotePrefix="1" applyFont="1" applyFill="1" applyAlignment="1">
      <alignment vertical="center"/>
    </xf>
    <xf numFmtId="0" fontId="56" fillId="15" borderId="0" xfId="4" applyFont="1" applyFill="1" applyAlignment="1">
      <alignment horizontal="left" vertical="center"/>
    </xf>
    <xf numFmtId="180" fontId="3" fillId="15" borderId="0" xfId="4" applyNumberFormat="1" applyFont="1" applyFill="1" applyAlignment="1">
      <alignment horizontal="center" vertical="center"/>
    </xf>
    <xf numFmtId="180" fontId="3" fillId="15" borderId="0" xfId="4" applyNumberFormat="1" applyFont="1" applyFill="1" applyAlignment="1">
      <alignment horizontal="left" vertical="center"/>
    </xf>
    <xf numFmtId="180" fontId="3" fillId="15" borderId="0" xfId="4" applyNumberFormat="1" applyFont="1" applyFill="1" applyAlignment="1">
      <alignment vertical="center"/>
    </xf>
    <xf numFmtId="0" fontId="11" fillId="0" borderId="0" xfId="0" applyFont="1" applyFill="1" applyBorder="1" applyAlignment="1" applyProtection="1">
      <alignment horizontal="right" wrapText="1"/>
    </xf>
    <xf numFmtId="0" fontId="156" fillId="17" borderId="3" xfId="0" applyNumberFormat="1" applyFont="1" applyFill="1" applyBorder="1" applyAlignment="1" applyProtection="1">
      <alignment horizontal="center" vertical="center"/>
    </xf>
    <xf numFmtId="0" fontId="157" fillId="17" borderId="3" xfId="4" applyFont="1" applyFill="1" applyBorder="1" applyAlignment="1">
      <alignment horizontal="center" vertical="center"/>
    </xf>
    <xf numFmtId="0" fontId="3" fillId="15" borderId="0" xfId="0" quotePrefix="1" applyFont="1" applyFill="1" applyAlignment="1">
      <alignment vertical="center"/>
    </xf>
    <xf numFmtId="0" fontId="3" fillId="15" borderId="0" xfId="4" quotePrefix="1" applyFont="1" applyFill="1" applyAlignment="1">
      <alignment horizontal="right" vertical="center"/>
    </xf>
    <xf numFmtId="0" fontId="11" fillId="0" borderId="0" xfId="4" quotePrefix="1" applyFont="1" applyAlignment="1">
      <alignment horizontal="right" vertical="center"/>
    </xf>
    <xf numFmtId="0" fontId="11" fillId="15" borderId="0" xfId="4" quotePrefix="1" applyFont="1" applyFill="1" applyAlignment="1">
      <alignment horizontal="right" vertical="center"/>
    </xf>
    <xf numFmtId="0" fontId="158" fillId="19" borderId="5" xfId="12" applyFont="1" applyFill="1" applyBorder="1" applyAlignment="1">
      <alignment horizontal="left" vertical="center" wrapText="1"/>
    </xf>
    <xf numFmtId="0" fontId="159" fillId="19" borderId="6" xfId="12" applyFont="1" applyFill="1" applyBorder="1" applyAlignment="1">
      <alignment horizontal="center" vertical="center" wrapText="1"/>
    </xf>
    <xf numFmtId="0" fontId="158" fillId="19" borderId="7" xfId="4" applyFont="1" applyFill="1" applyBorder="1" applyAlignment="1">
      <alignment horizontal="center" vertical="center" wrapText="1"/>
    </xf>
    <xf numFmtId="0" fontId="158" fillId="19" borderId="8" xfId="4" applyFont="1" applyFill="1" applyBorder="1" applyAlignment="1">
      <alignment horizontal="center" vertical="center"/>
    </xf>
    <xf numFmtId="0" fontId="158" fillId="19" borderId="3" xfId="4" applyFont="1" applyFill="1" applyBorder="1" applyAlignment="1">
      <alignment horizontal="center" vertical="center"/>
    </xf>
    <xf numFmtId="0" fontId="57" fillId="0" borderId="9" xfId="12" applyFont="1" applyFill="1" applyBorder="1" applyAlignment="1">
      <alignment horizontal="center" vertical="center" wrapText="1"/>
    </xf>
    <xf numFmtId="0" fontId="58" fillId="20" borderId="10" xfId="4" applyFont="1" applyFill="1" applyBorder="1" applyAlignment="1">
      <alignment horizontal="center" vertical="center" wrapText="1"/>
    </xf>
    <xf numFmtId="0" fontId="3" fillId="18" borderId="0" xfId="4" applyFont="1" applyFill="1" applyBorder="1" applyAlignment="1">
      <alignment vertical="center"/>
    </xf>
    <xf numFmtId="0" fontId="34" fillId="15" borderId="11" xfId="4" applyFont="1" applyFill="1" applyBorder="1" applyAlignment="1">
      <alignment vertical="center"/>
    </xf>
    <xf numFmtId="0" fontId="34" fillId="15" borderId="12" xfId="4" applyFont="1" applyFill="1" applyBorder="1" applyAlignment="1">
      <alignment horizontal="center" vertical="center"/>
    </xf>
    <xf numFmtId="0" fontId="160" fillId="15" borderId="13" xfId="4" applyFont="1" applyFill="1" applyBorder="1" applyAlignment="1">
      <alignment horizontal="left" vertical="center" wrapText="1"/>
    </xf>
    <xf numFmtId="3" fontId="58" fillId="15" borderId="10" xfId="4" quotePrefix="1" applyNumberFormat="1" applyFont="1" applyFill="1" applyBorder="1" applyAlignment="1">
      <alignment horizontal="center" vertical="center"/>
    </xf>
    <xf numFmtId="3" fontId="59" fillId="15" borderId="14" xfId="4" quotePrefix="1" applyNumberFormat="1" applyFont="1" applyFill="1" applyBorder="1" applyAlignment="1">
      <alignment horizontal="center" vertical="center"/>
    </xf>
    <xf numFmtId="3" fontId="59" fillId="15" borderId="15" xfId="4" quotePrefix="1" applyNumberFormat="1" applyFont="1" applyFill="1" applyBorder="1" applyAlignment="1" applyProtection="1">
      <alignment horizontal="center" vertical="center"/>
    </xf>
    <xf numFmtId="3" fontId="60" fillId="15" borderId="13" xfId="4" quotePrefix="1" applyNumberFormat="1" applyFont="1" applyFill="1" applyBorder="1" applyAlignment="1" applyProtection="1">
      <alignment horizontal="center" vertical="center"/>
    </xf>
    <xf numFmtId="181" fontId="61" fillId="8" borderId="11" xfId="12" quotePrefix="1" applyNumberFormat="1" applyFont="1" applyFill="1" applyBorder="1" applyAlignment="1" applyProtection="1">
      <alignment horizontal="right" vertical="center"/>
    </xf>
    <xf numFmtId="0" fontId="61" fillId="8" borderId="16" xfId="12" quotePrefix="1" applyFont="1" applyFill="1" applyBorder="1" applyAlignment="1" applyProtection="1">
      <alignment horizontal="left" vertical="center"/>
    </xf>
    <xf numFmtId="3" fontId="161" fillId="17" borderId="14" xfId="4" applyNumberFormat="1" applyFont="1" applyFill="1" applyBorder="1" applyAlignment="1">
      <alignment horizontal="right" vertical="center"/>
    </xf>
    <xf numFmtId="0" fontId="6" fillId="15" borderId="17" xfId="12" quotePrefix="1" applyFont="1" applyFill="1" applyBorder="1" applyAlignment="1">
      <alignment horizontal="right" vertical="center"/>
    </xf>
    <xf numFmtId="181" fontId="9" fillId="15" borderId="18" xfId="12" quotePrefix="1" applyNumberFormat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horizontal="left" vertical="center" wrapText="1"/>
    </xf>
    <xf numFmtId="3" fontId="12" fillId="15" borderId="20" xfId="4" applyNumberFormat="1" applyFont="1" applyFill="1" applyBorder="1" applyAlignment="1" applyProtection="1">
      <alignment horizontal="right" vertical="center"/>
      <protection locked="0"/>
    </xf>
    <xf numFmtId="3" fontId="12" fillId="15" borderId="18" xfId="4" applyNumberFormat="1" applyFont="1" applyFill="1" applyBorder="1" applyAlignment="1" applyProtection="1">
      <alignment horizontal="right" vertical="center"/>
      <protection locked="0"/>
    </xf>
    <xf numFmtId="188" fontId="162" fillId="21" borderId="21" xfId="4" applyNumberFormat="1" applyFont="1" applyFill="1" applyBorder="1" applyAlignment="1" applyProtection="1">
      <alignment horizontal="center" vertical="center"/>
    </xf>
    <xf numFmtId="0" fontId="11" fillId="18" borderId="0" xfId="4" applyFont="1" applyFill="1" applyAlignment="1">
      <alignment vertical="center"/>
    </xf>
    <xf numFmtId="181" fontId="9" fillId="15" borderId="22" xfId="12" quotePrefix="1" applyNumberFormat="1" applyFont="1" applyFill="1" applyBorder="1" applyAlignment="1">
      <alignment horizontal="right" vertical="center"/>
    </xf>
    <xf numFmtId="0" fontId="3" fillId="15" borderId="23" xfId="12" applyFont="1" applyFill="1" applyBorder="1" applyAlignment="1">
      <alignment horizontal="left" vertical="center" wrapText="1"/>
    </xf>
    <xf numFmtId="3" fontId="12" fillId="15" borderId="24" xfId="4" applyNumberFormat="1" applyFont="1" applyFill="1" applyBorder="1" applyAlignment="1" applyProtection="1">
      <alignment horizontal="right" vertical="center"/>
      <protection locked="0"/>
    </xf>
    <xf numFmtId="3" fontId="12" fillId="15" borderId="22" xfId="4" applyNumberFormat="1" applyFont="1" applyFill="1" applyBorder="1" applyAlignment="1" applyProtection="1">
      <alignment horizontal="right" vertical="center"/>
      <protection locked="0"/>
    </xf>
    <xf numFmtId="188" fontId="162" fillId="21" borderId="25" xfId="4" applyNumberFormat="1" applyFont="1" applyFill="1" applyBorder="1" applyAlignment="1" applyProtection="1">
      <alignment horizontal="center" vertical="center"/>
    </xf>
    <xf numFmtId="0" fontId="3" fillId="15" borderId="26" xfId="12" applyFont="1" applyFill="1" applyBorder="1" applyAlignment="1">
      <alignment horizontal="left" vertical="center" wrapText="1"/>
    </xf>
    <xf numFmtId="181" fontId="9" fillId="15" borderId="27" xfId="12" quotePrefix="1" applyNumberFormat="1" applyFont="1" applyFill="1" applyBorder="1" applyAlignment="1">
      <alignment horizontal="right" vertical="center"/>
    </xf>
    <xf numFmtId="0" fontId="3" fillId="15" borderId="28" xfId="12" applyFont="1" applyFill="1" applyBorder="1" applyAlignment="1">
      <alignment horizontal="left" vertical="center" wrapText="1"/>
    </xf>
    <xf numFmtId="3" fontId="12" fillId="15" borderId="29" xfId="4" applyNumberFormat="1" applyFont="1" applyFill="1" applyBorder="1" applyAlignment="1" applyProtection="1">
      <alignment horizontal="right" vertical="center"/>
      <protection locked="0"/>
    </xf>
    <xf numFmtId="3" fontId="12" fillId="15" borderId="27" xfId="4" applyNumberFormat="1" applyFont="1" applyFill="1" applyBorder="1" applyAlignment="1" applyProtection="1">
      <alignment horizontal="right" vertical="center"/>
      <protection locked="0"/>
    </xf>
    <xf numFmtId="188" fontId="162" fillId="21" borderId="30" xfId="4" applyNumberFormat="1" applyFont="1" applyFill="1" applyBorder="1" applyAlignment="1" applyProtection="1">
      <alignment horizontal="center" vertical="center"/>
    </xf>
    <xf numFmtId="181" fontId="61" fillId="8" borderId="31" xfId="12" quotePrefix="1" applyNumberFormat="1" applyFont="1" applyFill="1" applyBorder="1" applyAlignment="1" applyProtection="1">
      <alignment horizontal="right" vertical="center"/>
    </xf>
    <xf numFmtId="3" fontId="161" fillId="17" borderId="8" xfId="4" applyNumberFormat="1" applyFont="1" applyFill="1" applyBorder="1" applyAlignment="1">
      <alignment horizontal="right" vertical="center"/>
    </xf>
    <xf numFmtId="3" fontId="161" fillId="17" borderId="3" xfId="4" applyNumberFormat="1" applyFont="1" applyFill="1" applyBorder="1" applyAlignment="1" applyProtection="1">
      <alignment horizontal="right" vertical="center"/>
    </xf>
    <xf numFmtId="3" fontId="161" fillId="17" borderId="9" xfId="4" applyNumberFormat="1" applyFont="1" applyFill="1" applyBorder="1" applyAlignment="1" applyProtection="1">
      <alignment horizontal="right" vertical="center"/>
    </xf>
    <xf numFmtId="0" fontId="3" fillId="15" borderId="17" xfId="12" applyFont="1" applyFill="1" applyBorder="1" applyAlignment="1">
      <alignment horizontal="right" vertical="center"/>
    </xf>
    <xf numFmtId="0" fontId="3" fillId="15" borderId="32" xfId="12" applyFont="1" applyFill="1" applyBorder="1" applyAlignment="1">
      <alignment horizontal="left" vertical="center" wrapText="1"/>
    </xf>
    <xf numFmtId="3" fontId="12" fillId="15" borderId="33" xfId="4" applyNumberFormat="1" applyFont="1" applyFill="1" applyBorder="1" applyAlignment="1" applyProtection="1">
      <alignment horizontal="right" vertical="center"/>
      <protection locked="0"/>
    </xf>
    <xf numFmtId="3" fontId="12" fillId="15" borderId="34" xfId="4" applyNumberFormat="1" applyFont="1" applyFill="1" applyBorder="1" applyAlignment="1" applyProtection="1">
      <alignment horizontal="right" vertical="center"/>
      <protection locked="0"/>
    </xf>
    <xf numFmtId="188" fontId="162" fillId="21" borderId="35" xfId="4" applyNumberFormat="1" applyFont="1" applyFill="1" applyBorder="1" applyAlignment="1" applyProtection="1">
      <alignment horizontal="center" vertical="center"/>
    </xf>
    <xf numFmtId="0" fontId="3" fillId="15" borderId="36" xfId="12" applyFont="1" applyFill="1" applyBorder="1" applyAlignment="1">
      <alignment horizontal="left" wrapText="1"/>
    </xf>
    <xf numFmtId="0" fontId="3" fillId="15" borderId="26" xfId="12" applyFont="1" applyFill="1" applyBorder="1" applyAlignment="1">
      <alignment horizontal="left" wrapText="1"/>
    </xf>
    <xf numFmtId="0" fontId="12" fillId="15" borderId="26" xfId="12" applyFont="1" applyFill="1" applyBorder="1" applyAlignment="1">
      <alignment horizontal="left" wrapText="1"/>
    </xf>
    <xf numFmtId="181" fontId="9" fillId="15" borderId="34" xfId="12" quotePrefix="1" applyNumberFormat="1" applyFont="1" applyFill="1" applyBorder="1" applyAlignment="1">
      <alignment horizontal="right" vertical="center"/>
    </xf>
    <xf numFmtId="0" fontId="3" fillId="15" borderId="37" xfId="12" applyFont="1" applyFill="1" applyBorder="1" applyAlignment="1">
      <alignment horizontal="left" wrapText="1"/>
    </xf>
    <xf numFmtId="181" fontId="6" fillId="15" borderId="17" xfId="12" quotePrefix="1" applyNumberFormat="1" applyFont="1" applyFill="1" applyBorder="1" applyAlignment="1">
      <alignment horizontal="right" vertical="center"/>
    </xf>
    <xf numFmtId="0" fontId="3" fillId="15" borderId="38" xfId="12" applyFont="1" applyFill="1" applyBorder="1" applyAlignment="1">
      <alignment horizontal="left" vertical="center" wrapText="1"/>
    </xf>
    <xf numFmtId="0" fontId="61" fillId="8" borderId="4" xfId="12" quotePrefix="1" applyFont="1" applyFill="1" applyBorder="1" applyAlignment="1" applyProtection="1">
      <alignment horizontal="left" vertical="center"/>
    </xf>
    <xf numFmtId="0" fontId="3" fillId="15" borderId="23" xfId="12" applyFont="1" applyFill="1" applyBorder="1" applyAlignment="1">
      <alignment vertical="center" wrapText="1"/>
    </xf>
    <xf numFmtId="0" fontId="3" fillId="15" borderId="38" xfId="12" applyFont="1" applyFill="1" applyBorder="1" applyAlignment="1">
      <alignment vertical="center" wrapText="1"/>
    </xf>
    <xf numFmtId="0" fontId="3" fillId="15" borderId="32" xfId="12" applyFont="1" applyFill="1" applyBorder="1" applyAlignment="1">
      <alignment vertical="center" wrapText="1"/>
    </xf>
    <xf numFmtId="0" fontId="8" fillId="15" borderId="19" xfId="12" applyFont="1" applyFill="1" applyBorder="1" applyAlignment="1">
      <alignment horizontal="left" vertical="center" wrapText="1"/>
    </xf>
    <xf numFmtId="0" fontId="8" fillId="15" borderId="32" xfId="12" applyFont="1" applyFill="1" applyBorder="1" applyAlignment="1">
      <alignment vertical="center" wrapText="1"/>
    </xf>
    <xf numFmtId="3" fontId="161" fillId="17" borderId="3" xfId="4" applyNumberFormat="1" applyFont="1" applyFill="1" applyBorder="1" applyAlignment="1" applyProtection="1">
      <alignment horizontal="right" vertical="center"/>
      <protection locked="0"/>
    </xf>
    <xf numFmtId="0" fontId="6" fillId="15" borderId="0" xfId="12" applyFont="1" applyFill="1" applyBorder="1" applyAlignment="1">
      <alignment horizontal="right" vertical="center"/>
    </xf>
    <xf numFmtId="0" fontId="8" fillId="15" borderId="23" xfId="12" applyFont="1" applyFill="1" applyBorder="1" applyAlignment="1">
      <alignment vertical="center" wrapText="1"/>
    </xf>
    <xf numFmtId="0" fontId="6" fillId="15" borderId="0" xfId="12" quotePrefix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horizontal="left"/>
    </xf>
    <xf numFmtId="0" fontId="3" fillId="15" borderId="32" xfId="12" applyFont="1" applyFill="1" applyBorder="1" applyAlignment="1">
      <alignment horizontal="left"/>
    </xf>
    <xf numFmtId="0" fontId="6" fillId="15" borderId="17" xfId="12" applyFont="1" applyFill="1" applyBorder="1" applyAlignment="1">
      <alignment horizontal="right" vertical="center"/>
    </xf>
    <xf numFmtId="0" fontId="12" fillId="15" borderId="23" xfId="12" applyFont="1" applyFill="1" applyBorder="1" applyAlignment="1">
      <alignment horizontal="left" vertical="center" wrapText="1"/>
    </xf>
    <xf numFmtId="0" fontId="8" fillId="15" borderId="32" xfId="12" applyFont="1" applyFill="1" applyBorder="1" applyAlignment="1">
      <alignment horizontal="left" vertical="center" wrapText="1"/>
    </xf>
    <xf numFmtId="0" fontId="8" fillId="15" borderId="39" xfId="12" applyFont="1" applyFill="1" applyBorder="1" applyAlignment="1">
      <alignment vertical="center" wrapText="1"/>
    </xf>
    <xf numFmtId="0" fontId="3" fillId="15" borderId="19" xfId="12" applyFont="1" applyFill="1" applyBorder="1"/>
    <xf numFmtId="0" fontId="3" fillId="15" borderId="23" xfId="12" applyFont="1" applyFill="1" applyBorder="1"/>
    <xf numFmtId="0" fontId="3" fillId="15" borderId="32" xfId="12" applyFont="1" applyFill="1" applyBorder="1"/>
    <xf numFmtId="0" fontId="13" fillId="15" borderId="19" xfId="12" applyFont="1" applyFill="1" applyBorder="1" applyAlignment="1">
      <alignment horizontal="left" vertical="center" wrapText="1"/>
    </xf>
    <xf numFmtId="0" fontId="13" fillId="15" borderId="38" xfId="12" applyFont="1" applyFill="1" applyBorder="1" applyAlignment="1">
      <alignment horizontal="left" vertical="center" wrapText="1"/>
    </xf>
    <xf numFmtId="0" fontId="12" fillId="15" borderId="19" xfId="12" applyFont="1" applyFill="1" applyBorder="1" applyAlignment="1">
      <alignment horizontal="left" vertical="center" wrapText="1"/>
    </xf>
    <xf numFmtId="0" fontId="12" fillId="15" borderId="32" xfId="12" applyFont="1" applyFill="1" applyBorder="1" applyAlignment="1">
      <alignment vertical="center" wrapText="1"/>
    </xf>
    <xf numFmtId="0" fontId="6" fillId="15" borderId="11" xfId="12" quotePrefix="1" applyFont="1" applyFill="1" applyBorder="1" applyAlignment="1">
      <alignment horizontal="right" vertical="center"/>
    </xf>
    <xf numFmtId="0" fontId="163" fillId="19" borderId="40" xfId="12" quotePrefix="1" applyFont="1" applyFill="1" applyBorder="1" applyAlignment="1" applyProtection="1">
      <alignment horizontal="right" vertical="center"/>
    </xf>
    <xf numFmtId="0" fontId="157" fillId="19" borderId="41" xfId="12" applyFont="1" applyFill="1" applyBorder="1" applyAlignment="1" applyProtection="1">
      <alignment horizontal="right" vertical="center"/>
    </xf>
    <xf numFmtId="0" fontId="158" fillId="19" borderId="42" xfId="4" applyFont="1" applyFill="1" applyBorder="1" applyAlignment="1" applyProtection="1">
      <alignment horizontal="center" vertical="center" wrapText="1"/>
    </xf>
    <xf numFmtId="3" fontId="11" fillId="19" borderId="43" xfId="4" applyNumberFormat="1" applyFont="1" applyFill="1" applyBorder="1" applyAlignment="1" applyProtection="1">
      <alignment horizontal="right" vertical="center"/>
    </xf>
    <xf numFmtId="3" fontId="12" fillId="19" borderId="44" xfId="4" applyNumberFormat="1" applyFont="1" applyFill="1" applyBorder="1" applyAlignment="1" applyProtection="1">
      <alignment horizontal="right" vertical="center"/>
    </xf>
    <xf numFmtId="3" fontId="12" fillId="19" borderId="45" xfId="4" applyNumberFormat="1" applyFont="1" applyFill="1" applyBorder="1" applyAlignment="1" applyProtection="1">
      <alignment horizontal="right" vertical="center"/>
    </xf>
    <xf numFmtId="3" fontId="12" fillId="19" borderId="46" xfId="4" applyNumberFormat="1" applyFont="1" applyFill="1" applyBorder="1" applyAlignment="1" applyProtection="1">
      <alignment horizontal="right" vertical="center"/>
    </xf>
    <xf numFmtId="0" fontId="6" fillId="15" borderId="0" xfId="12" quotePrefix="1" applyFont="1" applyFill="1" applyBorder="1" applyAlignment="1" applyProtection="1">
      <alignment horizontal="right" vertical="center"/>
    </xf>
    <xf numFmtId="181" fontId="9" fillId="15" borderId="0" xfId="12" quotePrefix="1" applyNumberFormat="1" applyFont="1" applyFill="1" applyBorder="1" applyAlignment="1" applyProtection="1">
      <alignment horizontal="center" vertical="center"/>
    </xf>
    <xf numFmtId="0" fontId="3" fillId="15" borderId="0" xfId="12" applyFont="1" applyFill="1" applyBorder="1" applyAlignment="1" applyProtection="1">
      <alignment horizontal="left" vertical="center" wrapText="1"/>
    </xf>
    <xf numFmtId="3" fontId="6" fillId="15" borderId="0" xfId="4" applyNumberFormat="1" applyFont="1" applyFill="1" applyBorder="1" applyAlignment="1" applyProtection="1">
      <alignment horizontal="right" vertical="center"/>
    </xf>
    <xf numFmtId="3" fontId="3" fillId="15" borderId="0" xfId="4" applyNumberFormat="1" applyFont="1" applyFill="1" applyBorder="1" applyAlignment="1" applyProtection="1">
      <alignment horizontal="right" vertical="center"/>
    </xf>
    <xf numFmtId="0" fontId="3" fillId="18" borderId="0" xfId="4" applyFont="1" applyFill="1" applyAlignment="1" applyProtection="1">
      <alignment vertical="center"/>
    </xf>
    <xf numFmtId="0" fontId="3" fillId="18" borderId="0" xfId="4" applyFont="1" applyFill="1" applyAlignment="1" applyProtection="1">
      <alignment vertical="center" wrapText="1"/>
    </xf>
    <xf numFmtId="3" fontId="6" fillId="18" borderId="0" xfId="4" applyNumberFormat="1" applyFont="1" applyFill="1" applyAlignment="1" applyProtection="1">
      <alignment horizontal="right" vertical="center"/>
    </xf>
    <xf numFmtId="3" fontId="3" fillId="18" borderId="0" xfId="4" applyNumberFormat="1" applyFont="1" applyFill="1" applyAlignment="1" applyProtection="1">
      <alignment horizontal="right" vertical="center"/>
    </xf>
    <xf numFmtId="3" fontId="3" fillId="15" borderId="0" xfId="4" applyNumberFormat="1" applyFont="1" applyFill="1" applyAlignment="1">
      <alignment horizontal="right" vertical="center"/>
    </xf>
    <xf numFmtId="0" fontId="164" fillId="22" borderId="0" xfId="4" applyFont="1" applyFill="1" applyAlignment="1">
      <alignment horizontal="left" vertical="center"/>
    </xf>
    <xf numFmtId="3" fontId="11" fillId="15" borderId="0" xfId="4" applyNumberFormat="1" applyFont="1" applyFill="1" applyAlignment="1">
      <alignment horizontal="center" vertical="center"/>
    </xf>
    <xf numFmtId="179" fontId="155" fillId="17" borderId="4" xfId="4" applyNumberFormat="1" applyFont="1" applyFill="1" applyBorder="1" applyAlignment="1" applyProtection="1">
      <alignment horizontal="center" vertical="center"/>
    </xf>
    <xf numFmtId="0" fontId="3" fillId="15" borderId="0" xfId="4" quotePrefix="1" applyFont="1" applyFill="1" applyAlignment="1" applyProtection="1">
      <alignment vertical="center"/>
    </xf>
    <xf numFmtId="0" fontId="3" fillId="15" borderId="0" xfId="4" applyFont="1" applyFill="1" applyAlignment="1" applyProtection="1">
      <alignment vertical="center"/>
    </xf>
    <xf numFmtId="0" fontId="3" fillId="15" borderId="0" xfId="4" applyFont="1" applyFill="1" applyAlignment="1" applyProtection="1">
      <alignment vertical="center" wrapText="1"/>
    </xf>
    <xf numFmtId="0" fontId="3" fillId="15" borderId="0" xfId="4" applyFont="1" applyFill="1" applyAlignment="1" applyProtection="1">
      <alignment horizontal="center" vertical="center"/>
    </xf>
    <xf numFmtId="0" fontId="11" fillId="0" borderId="0" xfId="4" applyFont="1" applyAlignment="1" applyProtection="1">
      <alignment horizontal="center" vertical="center"/>
    </xf>
    <xf numFmtId="186" fontId="156" fillId="19" borderId="3" xfId="4" applyNumberFormat="1" applyFont="1" applyFill="1" applyBorder="1" applyAlignment="1" applyProtection="1">
      <alignment horizontal="center" vertical="center"/>
    </xf>
    <xf numFmtId="0" fontId="11" fillId="15" borderId="0" xfId="4" quotePrefix="1" applyFont="1" applyFill="1" applyAlignment="1" applyProtection="1">
      <alignment vertical="center"/>
    </xf>
    <xf numFmtId="0" fontId="56" fillId="15" borderId="0" xfId="4" applyFont="1" applyFill="1" applyAlignment="1" applyProtection="1">
      <alignment horizontal="left" vertical="center"/>
    </xf>
    <xf numFmtId="0" fontId="3" fillId="15" borderId="0" xfId="4" applyFont="1" applyFill="1" applyAlignment="1" applyProtection="1">
      <alignment horizontal="left" vertical="center"/>
    </xf>
    <xf numFmtId="0" fontId="6" fillId="0" borderId="0" xfId="12" quotePrefix="1" applyFont="1" applyFill="1" applyBorder="1" applyAlignment="1" applyProtection="1">
      <alignment horizontal="right" vertical="center"/>
    </xf>
    <xf numFmtId="3" fontId="3" fillId="15" borderId="0" xfId="4" applyNumberFormat="1" applyFont="1" applyFill="1" applyAlignment="1" applyProtection="1">
      <alignment horizontal="right" vertical="center"/>
    </xf>
    <xf numFmtId="49" fontId="156" fillId="17" borderId="3" xfId="0" applyNumberFormat="1" applyFont="1" applyFill="1" applyBorder="1" applyAlignment="1" applyProtection="1">
      <alignment horizontal="center" vertical="center"/>
    </xf>
    <xf numFmtId="3" fontId="3" fillId="15" borderId="0" xfId="4" applyNumberFormat="1" applyFont="1" applyFill="1" applyBorder="1" applyAlignment="1" applyProtection="1">
      <alignment horizontal="right" vertical="center"/>
      <protection locked="0"/>
    </xf>
    <xf numFmtId="0" fontId="3" fillId="15" borderId="47" xfId="4" applyFont="1" applyFill="1" applyBorder="1" applyAlignment="1" applyProtection="1">
      <alignment vertical="center"/>
    </xf>
    <xf numFmtId="0" fontId="3" fillId="15" borderId="47" xfId="4" applyFont="1" applyFill="1" applyBorder="1" applyAlignment="1" applyProtection="1">
      <alignment vertical="center" wrapText="1"/>
    </xf>
    <xf numFmtId="3" fontId="6" fillId="15" borderId="0" xfId="4" applyNumberFormat="1" applyFont="1" applyFill="1" applyAlignment="1" applyProtection="1">
      <alignment horizontal="right" vertical="center"/>
    </xf>
    <xf numFmtId="0" fontId="6" fillId="15" borderId="0" xfId="4" quotePrefix="1" applyFont="1" applyFill="1" applyAlignment="1" applyProtection="1">
      <alignment horizontal="right" vertical="center"/>
    </xf>
    <xf numFmtId="3" fontId="3" fillId="15" borderId="0" xfId="4" quotePrefix="1" applyNumberFormat="1" applyFont="1" applyFill="1" applyAlignment="1">
      <alignment horizontal="right" vertical="center"/>
    </xf>
    <xf numFmtId="3" fontId="11" fillId="0" borderId="0" xfId="4" quotePrefix="1" applyNumberFormat="1" applyFont="1" applyAlignment="1">
      <alignment horizontal="right" vertical="center"/>
    </xf>
    <xf numFmtId="3" fontId="11" fillId="15" borderId="0" xfId="4" quotePrefix="1" applyNumberFormat="1" applyFont="1" applyFill="1" applyAlignment="1">
      <alignment horizontal="right" vertical="center"/>
    </xf>
    <xf numFmtId="0" fontId="165" fillId="23" borderId="5" xfId="4" applyFont="1" applyFill="1" applyBorder="1" applyAlignment="1" applyProtection="1">
      <alignment vertical="center"/>
    </xf>
    <xf numFmtId="0" fontId="165" fillId="23" borderId="6" xfId="4" applyFont="1" applyFill="1" applyBorder="1" applyAlignment="1" applyProtection="1">
      <alignment horizontal="center" vertical="center"/>
    </xf>
    <xf numFmtId="0" fontId="166" fillId="23" borderId="7" xfId="4" applyFont="1" applyFill="1" applyBorder="1" applyAlignment="1" applyProtection="1">
      <alignment horizontal="center" vertical="center" wrapText="1"/>
    </xf>
    <xf numFmtId="0" fontId="167" fillId="23" borderId="11" xfId="4" applyFont="1" applyFill="1" applyBorder="1" applyAlignment="1" applyProtection="1">
      <alignment horizontal="center" vertical="center"/>
    </xf>
    <xf numFmtId="0" fontId="167" fillId="23" borderId="15" xfId="4" applyFont="1" applyFill="1" applyBorder="1" applyAlignment="1" applyProtection="1">
      <alignment horizontal="center" vertical="center"/>
    </xf>
    <xf numFmtId="0" fontId="14" fillId="0" borderId="48" xfId="12" applyFont="1" applyFill="1" applyBorder="1" applyAlignment="1" applyProtection="1">
      <alignment horizontal="center" vertical="center" wrapText="1"/>
    </xf>
    <xf numFmtId="1" fontId="168" fillId="24" borderId="8" xfId="4" applyNumberFormat="1" applyFont="1" applyFill="1" applyBorder="1" applyAlignment="1" applyProtection="1">
      <alignment horizontal="center" vertical="center" wrapText="1"/>
    </xf>
    <xf numFmtId="1" fontId="168" fillId="24" borderId="3" xfId="4" applyNumberFormat="1" applyFont="1" applyFill="1" applyBorder="1" applyAlignment="1" applyProtection="1">
      <alignment horizontal="center" vertical="center" wrapText="1"/>
    </xf>
    <xf numFmtId="1" fontId="168" fillId="24" borderId="9" xfId="4" applyNumberFormat="1" applyFont="1" applyFill="1" applyBorder="1" applyAlignment="1" applyProtection="1">
      <alignment horizontal="center" vertical="center" wrapText="1"/>
    </xf>
    <xf numFmtId="0" fontId="169" fillId="23" borderId="10" xfId="4" applyFont="1" applyFill="1" applyBorder="1" applyAlignment="1" applyProtection="1">
      <alignment horizontal="center" vertical="center" wrapText="1"/>
    </xf>
    <xf numFmtId="0" fontId="62" fillId="22" borderId="0" xfId="4" applyFont="1" applyFill="1" applyAlignment="1">
      <alignment horizontal="left" vertical="center"/>
    </xf>
    <xf numFmtId="0" fontId="3" fillId="15" borderId="49" xfId="4" applyFont="1" applyFill="1" applyBorder="1" applyAlignment="1" applyProtection="1">
      <alignment horizontal="left" vertical="center"/>
    </xf>
    <xf numFmtId="0" fontId="3" fillId="15" borderId="50" xfId="4" applyFont="1" applyFill="1" applyBorder="1" applyAlignment="1" applyProtection="1">
      <alignment horizontal="center" vertical="center"/>
    </xf>
    <xf numFmtId="0" fontId="170" fillId="15" borderId="9" xfId="4" applyFont="1" applyFill="1" applyBorder="1" applyAlignment="1" applyProtection="1">
      <alignment horizontal="left" vertical="center" wrapText="1"/>
    </xf>
    <xf numFmtId="3" fontId="44" fillId="15" borderId="8" xfId="4" quotePrefix="1" applyNumberFormat="1" applyFont="1" applyFill="1" applyBorder="1" applyAlignment="1" applyProtection="1">
      <alignment horizontal="center" vertical="center"/>
    </xf>
    <xf numFmtId="3" fontId="44" fillId="15" borderId="3" xfId="4" quotePrefix="1" applyNumberFormat="1" applyFont="1" applyFill="1" applyBorder="1" applyAlignment="1" applyProtection="1">
      <alignment horizontal="center" vertical="center"/>
    </xf>
    <xf numFmtId="3" fontId="44" fillId="15" borderId="9" xfId="4" quotePrefix="1" applyNumberFormat="1" applyFont="1" applyFill="1" applyBorder="1" applyAlignment="1" applyProtection="1">
      <alignment horizontal="center" vertical="center"/>
    </xf>
    <xf numFmtId="3" fontId="29" fillId="15" borderId="10" xfId="4" quotePrefix="1" applyNumberFormat="1" applyFont="1" applyFill="1" applyBorder="1" applyAlignment="1" applyProtection="1">
      <alignment horizontal="center" vertical="center"/>
    </xf>
    <xf numFmtId="0" fontId="3" fillId="15" borderId="17" xfId="4" applyFont="1" applyFill="1" applyBorder="1" applyAlignment="1" applyProtection="1">
      <alignment horizontal="center" vertical="center" wrapText="1"/>
    </xf>
    <xf numFmtId="0" fontId="3" fillId="15" borderId="0" xfId="4" applyFont="1" applyFill="1" applyBorder="1" applyAlignment="1" applyProtection="1">
      <alignment horizontal="center" vertical="center" wrapText="1"/>
    </xf>
    <xf numFmtId="0" fontId="3" fillId="15" borderId="50" xfId="4" applyFont="1" applyFill="1" applyBorder="1" applyAlignment="1" applyProtection="1">
      <alignment horizontal="center" vertical="center" wrapText="1"/>
    </xf>
    <xf numFmtId="3" fontId="6" fillId="15" borderId="50" xfId="4" applyNumberFormat="1" applyFont="1" applyFill="1" applyBorder="1" applyAlignment="1" applyProtection="1">
      <alignment horizontal="right" vertical="center"/>
    </xf>
    <xf numFmtId="3" fontId="3" fillId="15" borderId="50" xfId="4" applyNumberFormat="1" applyFont="1" applyFill="1" applyBorder="1" applyAlignment="1" applyProtection="1">
      <alignment horizontal="right" vertical="center"/>
    </xf>
    <xf numFmtId="3" fontId="3" fillId="15" borderId="51" xfId="4" applyNumberFormat="1" applyFont="1" applyFill="1" applyBorder="1" applyAlignment="1" applyProtection="1">
      <alignment horizontal="right" vertical="center"/>
    </xf>
    <xf numFmtId="3" fontId="6" fillId="15" borderId="52" xfId="4" applyNumberFormat="1" applyFont="1" applyFill="1" applyBorder="1" applyAlignment="1" applyProtection="1">
      <alignment horizontal="right" vertical="center"/>
    </xf>
    <xf numFmtId="181" fontId="171" fillId="24" borderId="31" xfId="12" quotePrefix="1" applyNumberFormat="1" applyFont="1" applyFill="1" applyBorder="1" applyAlignment="1" applyProtection="1">
      <alignment horizontal="right" vertical="center"/>
    </xf>
    <xf numFmtId="3" fontId="168" fillId="24" borderId="52" xfId="4" applyNumberFormat="1" applyFont="1" applyFill="1" applyBorder="1" applyAlignment="1" applyProtection="1">
      <alignment horizontal="right" vertical="center"/>
    </xf>
    <xf numFmtId="3" fontId="170" fillId="24" borderId="8" xfId="4" applyNumberFormat="1" applyFont="1" applyFill="1" applyBorder="1" applyAlignment="1" applyProtection="1">
      <alignment horizontal="right" vertical="center"/>
    </xf>
    <xf numFmtId="3" fontId="170" fillId="24" borderId="3" xfId="4" applyNumberFormat="1" applyFont="1" applyFill="1" applyBorder="1" applyAlignment="1" applyProtection="1">
      <alignment horizontal="right" vertical="center"/>
    </xf>
    <xf numFmtId="3" fontId="170" fillId="24" borderId="9" xfId="4" applyNumberFormat="1" applyFont="1" applyFill="1" applyBorder="1" applyAlignment="1" applyProtection="1">
      <alignment horizontal="right" vertical="center"/>
    </xf>
    <xf numFmtId="0" fontId="172" fillId="22" borderId="0" xfId="4" applyFont="1" applyFill="1" applyAlignment="1">
      <alignment horizontal="left" vertical="center"/>
    </xf>
    <xf numFmtId="0" fontId="3" fillId="15" borderId="17" xfId="12" applyFont="1" applyFill="1" applyBorder="1" applyAlignment="1" applyProtection="1">
      <alignment horizontal="right" vertical="center"/>
    </xf>
    <xf numFmtId="181" fontId="9" fillId="15" borderId="18" xfId="12" quotePrefix="1" applyNumberFormat="1" applyFont="1" applyFill="1" applyBorder="1" applyAlignment="1" applyProtection="1">
      <alignment horizontal="right" vertical="center"/>
    </xf>
    <xf numFmtId="0" fontId="3" fillId="15" borderId="19" xfId="12" applyFont="1" applyFill="1" applyBorder="1" applyAlignment="1" applyProtection="1">
      <alignment horizontal="left" vertical="center" wrapText="1"/>
    </xf>
    <xf numFmtId="3" fontId="6" fillId="15" borderId="53" xfId="4" applyNumberFormat="1" applyFont="1" applyFill="1" applyBorder="1" applyAlignment="1" applyProtection="1">
      <alignment horizontal="right" vertical="center"/>
    </xf>
    <xf numFmtId="3" fontId="12" fillId="15" borderId="20" xfId="4" applyNumberFormat="1" applyFont="1" applyFill="1" applyBorder="1" applyAlignment="1" applyProtection="1">
      <alignment horizontal="right" vertical="center"/>
    </xf>
    <xf numFmtId="3" fontId="12" fillId="15" borderId="18" xfId="4" applyNumberFormat="1" applyFont="1" applyFill="1" applyBorder="1" applyAlignment="1" applyProtection="1">
      <alignment horizontal="right" vertical="center"/>
    </xf>
    <xf numFmtId="3" fontId="12" fillId="15" borderId="21" xfId="4" applyNumberFormat="1" applyFont="1" applyFill="1" applyBorder="1" applyAlignment="1" applyProtection="1">
      <alignment horizontal="right" vertical="center"/>
    </xf>
    <xf numFmtId="181" fontId="9" fillId="15" borderId="34" xfId="12" quotePrefix="1" applyNumberFormat="1" applyFont="1" applyFill="1" applyBorder="1" applyAlignment="1" applyProtection="1">
      <alignment horizontal="right" vertical="center"/>
    </xf>
    <xf numFmtId="0" fontId="3" fillId="15" borderId="32" xfId="12" applyFont="1" applyFill="1" applyBorder="1" applyAlignment="1" applyProtection="1">
      <alignment horizontal="left" vertical="center" wrapText="1"/>
    </xf>
    <xf numFmtId="3" fontId="6" fillId="15" borderId="54" xfId="4" applyNumberFormat="1" applyFont="1" applyFill="1" applyBorder="1" applyAlignment="1" applyProtection="1">
      <alignment horizontal="right" vertical="center"/>
    </xf>
    <xf numFmtId="3" fontId="12" fillId="15" borderId="33" xfId="4" applyNumberFormat="1" applyFont="1" applyFill="1" applyBorder="1" applyAlignment="1" applyProtection="1">
      <alignment horizontal="right" vertical="center"/>
    </xf>
    <xf numFmtId="3" fontId="12" fillId="15" borderId="34" xfId="4" applyNumberFormat="1" applyFont="1" applyFill="1" applyBorder="1" applyAlignment="1" applyProtection="1">
      <alignment horizontal="right" vertical="center"/>
    </xf>
    <xf numFmtId="3" fontId="12" fillId="15" borderId="35" xfId="4" applyNumberFormat="1" applyFont="1" applyFill="1" applyBorder="1" applyAlignment="1" applyProtection="1">
      <alignment horizontal="right" vertical="center"/>
    </xf>
    <xf numFmtId="181" fontId="6" fillId="15" borderId="17" xfId="12" quotePrefix="1" applyNumberFormat="1" applyFont="1" applyFill="1" applyBorder="1" applyAlignment="1" applyProtection="1">
      <alignment horizontal="right" vertical="center"/>
    </xf>
    <xf numFmtId="0" fontId="6" fillId="15" borderId="17" xfId="12" quotePrefix="1" applyFont="1" applyFill="1" applyBorder="1" applyAlignment="1" applyProtection="1">
      <alignment horizontal="right" vertical="center"/>
    </xf>
    <xf numFmtId="181" fontId="9" fillId="15" borderId="22" xfId="12" quotePrefix="1" applyNumberFormat="1" applyFont="1" applyFill="1" applyBorder="1" applyAlignment="1" applyProtection="1">
      <alignment horizontal="right" vertical="center"/>
    </xf>
    <xf numFmtId="0" fontId="3" fillId="15" borderId="23" xfId="12" applyFont="1" applyFill="1" applyBorder="1" applyAlignment="1" applyProtection="1">
      <alignment vertical="center" wrapText="1"/>
    </xf>
    <xf numFmtId="3" fontId="6" fillId="15" borderId="55" xfId="4" applyNumberFormat="1" applyFont="1" applyFill="1" applyBorder="1" applyAlignment="1" applyProtection="1">
      <alignment horizontal="right" vertical="center"/>
    </xf>
    <xf numFmtId="3" fontId="12" fillId="15" borderId="24" xfId="4" applyNumberFormat="1" applyFont="1" applyFill="1" applyBorder="1" applyAlignment="1" applyProtection="1">
      <alignment horizontal="right" vertical="center"/>
    </xf>
    <xf numFmtId="3" fontId="12" fillId="15" borderId="22" xfId="4" applyNumberFormat="1" applyFont="1" applyFill="1" applyBorder="1" applyAlignment="1" applyProtection="1">
      <alignment horizontal="right" vertical="center"/>
    </xf>
    <xf numFmtId="3" fontId="12" fillId="15" borderId="25" xfId="4" applyNumberFormat="1" applyFont="1" applyFill="1" applyBorder="1" applyAlignment="1" applyProtection="1">
      <alignment horizontal="right" vertical="center"/>
    </xf>
    <xf numFmtId="0" fontId="6" fillId="15" borderId="17" xfId="12" applyFont="1" applyFill="1" applyBorder="1" applyAlignment="1" applyProtection="1">
      <alignment horizontal="right" vertical="center"/>
    </xf>
    <xf numFmtId="0" fontId="8" fillId="15" borderId="23" xfId="12" applyFont="1" applyFill="1" applyBorder="1" applyAlignment="1" applyProtection="1">
      <alignment horizontal="left" vertical="center" wrapText="1"/>
    </xf>
    <xf numFmtId="0" fontId="8" fillId="15" borderId="32" xfId="12" applyFont="1" applyFill="1" applyBorder="1" applyAlignment="1" applyProtection="1">
      <alignment vertical="center" wrapText="1"/>
    </xf>
    <xf numFmtId="181" fontId="15" fillId="15" borderId="18" xfId="12" quotePrefix="1" applyNumberFormat="1" applyFont="1" applyFill="1" applyBorder="1" applyAlignment="1" applyProtection="1">
      <alignment horizontal="right"/>
    </xf>
    <xf numFmtId="0" fontId="16" fillId="15" borderId="19" xfId="12" applyFont="1" applyFill="1" applyBorder="1" applyAlignment="1" applyProtection="1">
      <alignment wrapText="1"/>
    </xf>
    <xf numFmtId="181" fontId="15" fillId="15" borderId="22" xfId="12" quotePrefix="1" applyNumberFormat="1" applyFont="1" applyFill="1" applyBorder="1" applyAlignment="1" applyProtection="1">
      <alignment horizontal="right"/>
    </xf>
    <xf numFmtId="0" fontId="16" fillId="15" borderId="23" xfId="12" applyFont="1" applyFill="1" applyBorder="1" applyAlignment="1" applyProtection="1">
      <alignment wrapText="1"/>
    </xf>
    <xf numFmtId="181" fontId="6" fillId="15" borderId="56" xfId="12" quotePrefix="1" applyNumberFormat="1" applyFont="1" applyFill="1" applyBorder="1" applyAlignment="1" applyProtection="1">
      <alignment horizontal="right" vertical="center"/>
    </xf>
    <xf numFmtId="0" fontId="17" fillId="15" borderId="23" xfId="12" applyFont="1" applyFill="1" applyBorder="1" applyAlignment="1" applyProtection="1">
      <alignment wrapText="1"/>
    </xf>
    <xf numFmtId="181" fontId="15" fillId="15" borderId="34" xfId="12" quotePrefix="1" applyNumberFormat="1" applyFont="1" applyFill="1" applyBorder="1" applyAlignment="1" applyProtection="1">
      <alignment horizontal="right" vertical="center"/>
    </xf>
    <xf numFmtId="0" fontId="16" fillId="15" borderId="32" xfId="12" applyFont="1" applyFill="1" applyBorder="1" applyAlignment="1" applyProtection="1">
      <alignment wrapText="1"/>
    </xf>
    <xf numFmtId="3" fontId="171" fillId="24" borderId="52" xfId="4" applyNumberFormat="1" applyFont="1" applyFill="1" applyBorder="1" applyAlignment="1" applyProtection="1">
      <alignment horizontal="right" vertical="center"/>
    </xf>
    <xf numFmtId="0" fontId="3" fillId="15" borderId="19" xfId="12" applyFont="1" applyFill="1" applyBorder="1" applyAlignment="1" applyProtection="1">
      <alignment vertical="center" wrapText="1"/>
    </xf>
    <xf numFmtId="181" fontId="9" fillId="15" borderId="27" xfId="12" quotePrefix="1" applyNumberFormat="1" applyFont="1" applyFill="1" applyBorder="1" applyAlignment="1" applyProtection="1">
      <alignment horizontal="right" vertical="center"/>
    </xf>
    <xf numFmtId="0" fontId="3" fillId="15" borderId="38" xfId="12" applyFont="1" applyFill="1" applyBorder="1" applyAlignment="1" applyProtection="1">
      <alignment vertical="center" wrapText="1"/>
    </xf>
    <xf numFmtId="3" fontId="6" fillId="15" borderId="57" xfId="4" applyNumberFormat="1" applyFont="1" applyFill="1" applyBorder="1" applyAlignment="1" applyProtection="1">
      <alignment horizontal="right" vertical="center"/>
    </xf>
    <xf numFmtId="3" fontId="12" fillId="15" borderId="29" xfId="4" applyNumberFormat="1" applyFont="1" applyFill="1" applyBorder="1" applyAlignment="1" applyProtection="1">
      <alignment horizontal="right" vertical="center"/>
    </xf>
    <xf numFmtId="3" fontId="12" fillId="15" borderId="27" xfId="4" applyNumberFormat="1" applyFont="1" applyFill="1" applyBorder="1" applyAlignment="1" applyProtection="1">
      <alignment horizontal="right" vertical="center"/>
    </xf>
    <xf numFmtId="3" fontId="12" fillId="15" borderId="30" xfId="4" applyNumberFormat="1" applyFont="1" applyFill="1" applyBorder="1" applyAlignment="1" applyProtection="1">
      <alignment horizontal="right" vertical="center"/>
    </xf>
    <xf numFmtId="181" fontId="9" fillId="15" borderId="58" xfId="12" quotePrefix="1" applyNumberFormat="1" applyFont="1" applyFill="1" applyBorder="1" applyAlignment="1" applyProtection="1">
      <alignment horizontal="right" vertical="center"/>
    </xf>
    <xf numFmtId="0" fontId="3" fillId="15" borderId="59" xfId="12" applyFont="1" applyFill="1" applyBorder="1" applyAlignment="1" applyProtection="1">
      <alignment horizontal="left" vertical="center" wrapText="1"/>
    </xf>
    <xf numFmtId="3" fontId="6" fillId="15" borderId="60" xfId="4" applyNumberFormat="1" applyFont="1" applyFill="1" applyBorder="1" applyAlignment="1" applyProtection="1">
      <alignment horizontal="right" vertical="center"/>
    </xf>
    <xf numFmtId="3" fontId="12" fillId="15" borderId="61" xfId="4" applyNumberFormat="1" applyFont="1" applyFill="1" applyBorder="1" applyAlignment="1" applyProtection="1">
      <alignment horizontal="right" vertical="center"/>
    </xf>
    <xf numFmtId="3" fontId="12" fillId="15" borderId="58" xfId="4" applyNumberFormat="1" applyFont="1" applyFill="1" applyBorder="1" applyAlignment="1" applyProtection="1">
      <alignment horizontal="right" vertical="center"/>
    </xf>
    <xf numFmtId="3" fontId="12" fillId="15" borderId="62" xfId="4" applyNumberFormat="1" applyFont="1" applyFill="1" applyBorder="1" applyAlignment="1" applyProtection="1">
      <alignment horizontal="right" vertical="center"/>
    </xf>
    <xf numFmtId="181" fontId="9" fillId="15" borderId="63" xfId="12" quotePrefix="1" applyNumberFormat="1" applyFont="1" applyFill="1" applyBorder="1" applyAlignment="1" applyProtection="1">
      <alignment horizontal="right" vertical="center"/>
    </xf>
    <xf numFmtId="0" fontId="3" fillId="15" borderId="64" xfId="12" applyFont="1" applyFill="1" applyBorder="1" applyAlignment="1" applyProtection="1">
      <alignment vertical="center" wrapText="1"/>
    </xf>
    <xf numFmtId="3" fontId="6" fillId="15" borderId="65" xfId="4" applyNumberFormat="1" applyFont="1" applyFill="1" applyBorder="1" applyAlignment="1" applyProtection="1">
      <alignment horizontal="right" vertical="center"/>
    </xf>
    <xf numFmtId="3" fontId="12" fillId="15" borderId="66" xfId="4" applyNumberFormat="1" applyFont="1" applyFill="1" applyBorder="1" applyAlignment="1" applyProtection="1">
      <alignment horizontal="right" vertical="center"/>
    </xf>
    <xf numFmtId="3" fontId="12" fillId="15" borderId="63" xfId="4" applyNumberFormat="1" applyFont="1" applyFill="1" applyBorder="1" applyAlignment="1" applyProtection="1">
      <alignment horizontal="right" vertical="center"/>
    </xf>
    <xf numFmtId="3" fontId="12" fillId="15" borderId="67" xfId="4" applyNumberFormat="1" applyFont="1" applyFill="1" applyBorder="1" applyAlignment="1" applyProtection="1">
      <alignment horizontal="right" vertical="center"/>
    </xf>
    <xf numFmtId="0" fontId="63" fillId="22" borderId="0" xfId="4" applyFont="1" applyFill="1" applyAlignment="1">
      <alignment horizontal="left" vertical="center"/>
    </xf>
    <xf numFmtId="0" fontId="3" fillId="15" borderId="59" xfId="12" applyFont="1" applyFill="1" applyBorder="1" applyAlignment="1" applyProtection="1">
      <alignment vertical="center" wrapText="1"/>
    </xf>
    <xf numFmtId="0" fontId="8" fillId="15" borderId="64" xfId="12" applyFont="1" applyFill="1" applyBorder="1" applyAlignment="1" applyProtection="1">
      <alignment horizontal="left" vertical="center" wrapText="1"/>
    </xf>
    <xf numFmtId="181" fontId="9" fillId="15" borderId="68" xfId="12" quotePrefix="1" applyNumberFormat="1" applyFont="1" applyFill="1" applyBorder="1" applyAlignment="1" applyProtection="1">
      <alignment horizontal="right" vertical="center"/>
    </xf>
    <xf numFmtId="0" fontId="8" fillId="15" borderId="69" xfId="12" applyFont="1" applyFill="1" applyBorder="1" applyAlignment="1" applyProtection="1">
      <alignment horizontal="left" vertical="center" wrapText="1"/>
    </xf>
    <xf numFmtId="3" fontId="6" fillId="15" borderId="70" xfId="4" applyNumberFormat="1" applyFont="1" applyFill="1" applyBorder="1" applyAlignment="1" applyProtection="1">
      <alignment horizontal="right" vertical="center"/>
    </xf>
    <xf numFmtId="3" fontId="12" fillId="15" borderId="71" xfId="4" applyNumberFormat="1" applyFont="1" applyFill="1" applyBorder="1" applyAlignment="1" applyProtection="1">
      <alignment horizontal="right" vertical="center"/>
    </xf>
    <xf numFmtId="3" fontId="12" fillId="15" borderId="68" xfId="4" applyNumberFormat="1" applyFont="1" applyFill="1" applyBorder="1" applyAlignment="1" applyProtection="1">
      <alignment horizontal="right" vertical="center"/>
    </xf>
    <xf numFmtId="3" fontId="12" fillId="15" borderId="72" xfId="4" applyNumberFormat="1" applyFont="1" applyFill="1" applyBorder="1" applyAlignment="1" applyProtection="1">
      <alignment horizontal="right" vertical="center"/>
    </xf>
    <xf numFmtId="0" fontId="3" fillId="15" borderId="32" xfId="12" applyFont="1" applyFill="1" applyBorder="1" applyAlignment="1" applyProtection="1">
      <alignment vertical="center" wrapText="1"/>
    </xf>
    <xf numFmtId="0" fontId="13" fillId="15" borderId="19" xfId="12" applyFont="1" applyFill="1" applyBorder="1" applyAlignment="1" applyProtection="1">
      <alignment horizontal="left" vertical="center" wrapText="1"/>
    </xf>
    <xf numFmtId="0" fontId="6" fillId="15" borderId="17" xfId="12" quotePrefix="1" applyFont="1" applyFill="1" applyBorder="1" applyAlignment="1" applyProtection="1">
      <alignment horizontal="center" vertical="center"/>
    </xf>
    <xf numFmtId="0" fontId="13" fillId="15" borderId="23" xfId="12" applyFont="1" applyFill="1" applyBorder="1" applyAlignment="1" applyProtection="1">
      <alignment horizontal="left" vertical="center" wrapText="1"/>
    </xf>
    <xf numFmtId="0" fontId="13" fillId="15" borderId="32" xfId="12" applyFont="1" applyFill="1" applyBorder="1" applyAlignment="1" applyProtection="1">
      <alignment horizontal="left" vertical="center" wrapText="1"/>
    </xf>
    <xf numFmtId="0" fontId="8" fillId="15" borderId="19" xfId="12" applyFont="1" applyFill="1" applyBorder="1" applyAlignment="1" applyProtection="1">
      <alignment horizontal="left" vertical="center" wrapText="1"/>
    </xf>
    <xf numFmtId="0" fontId="8" fillId="15" borderId="32" xfId="12" applyFont="1" applyFill="1" applyBorder="1" applyAlignment="1" applyProtection="1">
      <alignment horizontal="left" vertical="center" wrapText="1"/>
    </xf>
    <xf numFmtId="0" fontId="6" fillId="15" borderId="17" xfId="12" applyFont="1" applyFill="1" applyBorder="1" applyAlignment="1" applyProtection="1">
      <alignment horizontal="center" vertical="center"/>
    </xf>
    <xf numFmtId="0" fontId="8" fillId="15" borderId="19" xfId="4" applyFont="1" applyFill="1" applyBorder="1" applyAlignment="1" applyProtection="1">
      <alignment vertical="center" wrapText="1"/>
    </xf>
    <xf numFmtId="0" fontId="8" fillId="15" borderId="64" xfId="4" applyFont="1" applyFill="1" applyBorder="1" applyAlignment="1" applyProtection="1">
      <alignment vertical="center" wrapText="1"/>
    </xf>
    <xf numFmtId="181" fontId="9" fillId="15" borderId="1" xfId="12" quotePrefix="1" applyNumberFormat="1" applyFont="1" applyFill="1" applyBorder="1" applyAlignment="1" applyProtection="1">
      <alignment horizontal="right" vertical="center"/>
    </xf>
    <xf numFmtId="0" fontId="8" fillId="15" borderId="0" xfId="4" applyFont="1" applyFill="1" applyBorder="1" applyAlignment="1" applyProtection="1">
      <alignment vertical="center" wrapText="1"/>
    </xf>
    <xf numFmtId="3" fontId="6" fillId="15" borderId="73" xfId="4" applyNumberFormat="1" applyFont="1" applyFill="1" applyBorder="1" applyAlignment="1" applyProtection="1">
      <alignment horizontal="right" vertical="center"/>
    </xf>
    <xf numFmtId="3" fontId="12" fillId="15" borderId="56" xfId="4" applyNumberFormat="1" applyFont="1" applyFill="1" applyBorder="1" applyAlignment="1" applyProtection="1">
      <alignment horizontal="right" vertical="center"/>
    </xf>
    <xf numFmtId="3" fontId="12" fillId="15" borderId="1" xfId="4" applyNumberFormat="1" applyFont="1" applyFill="1" applyBorder="1" applyAlignment="1" applyProtection="1">
      <alignment horizontal="right" vertical="center"/>
    </xf>
    <xf numFmtId="3" fontId="12" fillId="15" borderId="74" xfId="4" applyNumberFormat="1" applyFont="1" applyFill="1" applyBorder="1" applyAlignment="1" applyProtection="1">
      <alignment horizontal="right" vertical="center"/>
    </xf>
    <xf numFmtId="0" fontId="8" fillId="15" borderId="69" xfId="4" applyFont="1" applyFill="1" applyBorder="1" applyAlignment="1" applyProtection="1">
      <alignment vertical="center" wrapText="1"/>
    </xf>
    <xf numFmtId="0" fontId="8" fillId="15" borderId="59" xfId="4" applyFont="1" applyFill="1" applyBorder="1" applyAlignment="1" applyProtection="1">
      <alignment vertical="center" wrapText="1"/>
    </xf>
    <xf numFmtId="0" fontId="8" fillId="15" borderId="39" xfId="12" applyFont="1" applyFill="1" applyBorder="1" applyAlignment="1" applyProtection="1">
      <alignment horizontal="left" vertical="center" wrapText="1"/>
    </xf>
    <xf numFmtId="0" fontId="171" fillId="24" borderId="16" xfId="4" applyFont="1" applyFill="1" applyBorder="1" applyAlignment="1" applyProtection="1">
      <alignment vertical="center"/>
    </xf>
    <xf numFmtId="0" fontId="12" fillId="15" borderId="19" xfId="4" applyFont="1" applyFill="1" applyBorder="1" applyAlignment="1" applyProtection="1">
      <alignment vertical="center" wrapText="1"/>
    </xf>
    <xf numFmtId="0" fontId="12" fillId="15" borderId="23" xfId="4" applyFont="1" applyFill="1" applyBorder="1" applyAlignment="1" applyProtection="1">
      <alignment vertical="center" wrapText="1"/>
    </xf>
    <xf numFmtId="0" fontId="12" fillId="15" borderId="32" xfId="4" applyFont="1" applyFill="1" applyBorder="1" applyAlignment="1" applyProtection="1">
      <alignment vertical="center" wrapText="1"/>
    </xf>
    <xf numFmtId="178" fontId="3" fillId="15" borderId="17" xfId="12" applyNumberFormat="1" applyFont="1" applyFill="1" applyBorder="1" applyAlignment="1" applyProtection="1">
      <alignment horizontal="right" vertical="center"/>
    </xf>
    <xf numFmtId="0" fontId="3" fillId="15" borderId="23" xfId="12" applyFont="1" applyFill="1" applyBorder="1" applyAlignment="1" applyProtection="1">
      <alignment horizontal="left" vertical="center" wrapText="1"/>
    </xf>
    <xf numFmtId="0" fontId="8" fillId="15" borderId="19" xfId="12" applyFont="1" applyFill="1" applyBorder="1" applyAlignment="1" applyProtection="1">
      <alignment vertical="center" wrapText="1"/>
    </xf>
    <xf numFmtId="181" fontId="171" fillId="24" borderId="31" xfId="12" quotePrefix="1" applyNumberFormat="1" applyFont="1" applyFill="1" applyBorder="1" applyAlignment="1" applyProtection="1">
      <alignment horizontal="right"/>
    </xf>
    <xf numFmtId="178" fontId="3" fillId="15" borderId="17" xfId="12" applyNumberFormat="1" applyFont="1" applyFill="1" applyBorder="1" applyAlignment="1" applyProtection="1">
      <alignment horizontal="right"/>
    </xf>
    <xf numFmtId="181" fontId="9" fillId="15" borderId="18" xfId="12" quotePrefix="1" applyNumberFormat="1" applyFont="1" applyFill="1" applyBorder="1" applyAlignment="1" applyProtection="1">
      <alignment horizontal="right" vertical="top"/>
    </xf>
    <xf numFmtId="0" fontId="3" fillId="15" borderId="19" xfId="12" applyFont="1" applyFill="1" applyBorder="1" applyAlignment="1" applyProtection="1">
      <alignment vertical="top" wrapText="1"/>
    </xf>
    <xf numFmtId="181" fontId="9" fillId="15" borderId="22" xfId="12" quotePrefix="1" applyNumberFormat="1" applyFont="1" applyFill="1" applyBorder="1" applyAlignment="1" applyProtection="1">
      <alignment horizontal="right" vertical="top"/>
    </xf>
    <xf numFmtId="0" fontId="3" fillId="15" borderId="23" xfId="12" applyFont="1" applyFill="1" applyBorder="1" applyAlignment="1" applyProtection="1">
      <alignment vertical="top" wrapText="1"/>
    </xf>
    <xf numFmtId="181" fontId="9" fillId="15" borderId="34" xfId="12" quotePrefix="1" applyNumberFormat="1" applyFont="1" applyFill="1" applyBorder="1" applyAlignment="1" applyProtection="1">
      <alignment horizontal="right" vertical="top"/>
    </xf>
    <xf numFmtId="0" fontId="3" fillId="15" borderId="32" xfId="12" applyFont="1" applyFill="1" applyBorder="1" applyAlignment="1" applyProtection="1">
      <alignment vertical="top" wrapText="1"/>
    </xf>
    <xf numFmtId="181" fontId="9" fillId="15" borderId="27" xfId="12" quotePrefix="1" applyNumberFormat="1" applyFont="1" applyFill="1" applyBorder="1" applyAlignment="1" applyProtection="1">
      <alignment horizontal="right" vertical="top"/>
    </xf>
    <xf numFmtId="0" fontId="3" fillId="15" borderId="38" xfId="12" applyFont="1" applyFill="1" applyBorder="1" applyAlignment="1" applyProtection="1">
      <alignment vertical="top" wrapText="1"/>
    </xf>
    <xf numFmtId="181" fontId="173" fillId="15" borderId="75" xfId="12" quotePrefix="1" applyNumberFormat="1" applyFont="1" applyFill="1" applyBorder="1" applyAlignment="1" applyProtection="1">
      <alignment horizontal="right" vertical="center"/>
    </xf>
    <xf numFmtId="0" fontId="173" fillId="15" borderId="76" xfId="12" applyFont="1" applyFill="1" applyBorder="1" applyProtection="1"/>
    <xf numFmtId="3" fontId="6" fillId="15" borderId="77" xfId="4" applyNumberFormat="1" applyFont="1" applyFill="1" applyBorder="1" applyAlignment="1" applyProtection="1">
      <alignment horizontal="right" vertical="center"/>
    </xf>
    <xf numFmtId="3" fontId="12" fillId="15" borderId="78" xfId="4" applyNumberFormat="1" applyFont="1" applyFill="1" applyBorder="1" applyAlignment="1" applyProtection="1">
      <alignment horizontal="right" vertical="center"/>
    </xf>
    <xf numFmtId="3" fontId="12" fillId="15" borderId="75" xfId="4" applyNumberFormat="1" applyFont="1" applyFill="1" applyBorder="1" applyAlignment="1" applyProtection="1">
      <alignment horizontal="right" vertical="center"/>
    </xf>
    <xf numFmtId="3" fontId="12" fillId="15" borderId="79" xfId="4" applyNumberFormat="1" applyFont="1" applyFill="1" applyBorder="1" applyAlignment="1" applyProtection="1">
      <alignment horizontal="right" vertical="center"/>
    </xf>
    <xf numFmtId="183" fontId="171" fillId="17" borderId="31" xfId="12" applyNumberFormat="1" applyFont="1" applyFill="1" applyBorder="1" applyAlignment="1" applyProtection="1">
      <alignment horizontal="right"/>
    </xf>
    <xf numFmtId="3" fontId="171" fillId="17" borderId="52" xfId="4" applyNumberFormat="1" applyFont="1" applyFill="1" applyBorder="1" applyAlignment="1" applyProtection="1">
      <alignment horizontal="right" vertical="center"/>
    </xf>
    <xf numFmtId="3" fontId="165" fillId="17" borderId="8" xfId="4" applyNumberFormat="1" applyFont="1" applyFill="1" applyBorder="1" applyAlignment="1" applyProtection="1">
      <alignment horizontal="right" vertical="center"/>
    </xf>
    <xf numFmtId="3" fontId="165" fillId="17" borderId="3" xfId="4" applyNumberFormat="1" applyFont="1" applyFill="1" applyBorder="1" applyAlignment="1" applyProtection="1">
      <alignment horizontal="right" vertical="center"/>
    </xf>
    <xf numFmtId="3" fontId="165" fillId="17" borderId="9" xfId="4" applyNumberFormat="1" applyFont="1" applyFill="1" applyBorder="1" applyAlignment="1" applyProtection="1">
      <alignment horizontal="right" vertical="center"/>
    </xf>
    <xf numFmtId="183" fontId="6" fillId="15" borderId="49" xfId="12" quotePrefix="1" applyNumberFormat="1" applyFont="1" applyFill="1" applyBorder="1" applyAlignment="1" applyProtection="1">
      <alignment horizontal="right" vertical="center"/>
    </xf>
    <xf numFmtId="0" fontId="6" fillId="15" borderId="50" xfId="4" applyFont="1" applyFill="1" applyBorder="1" applyAlignment="1" applyProtection="1">
      <alignment vertical="center"/>
    </xf>
    <xf numFmtId="0" fontId="6" fillId="15" borderId="0" xfId="4" applyFont="1" applyFill="1" applyBorder="1" applyAlignment="1" applyProtection="1">
      <alignment vertical="center" wrapText="1"/>
    </xf>
    <xf numFmtId="3" fontId="3" fillId="15" borderId="2" xfId="4" applyNumberFormat="1" applyFont="1" applyFill="1" applyBorder="1" applyAlignment="1" applyProtection="1">
      <alignment horizontal="right" vertical="center"/>
    </xf>
    <xf numFmtId="183" fontId="6" fillId="15" borderId="17" xfId="12" quotePrefix="1" applyNumberFormat="1" applyFont="1" applyFill="1" applyBorder="1" applyAlignment="1" applyProtection="1">
      <alignment horizontal="right" vertical="center"/>
    </xf>
    <xf numFmtId="0" fontId="3" fillId="15" borderId="0" xfId="4" applyFont="1" applyFill="1" applyBorder="1" applyAlignment="1" applyProtection="1">
      <alignment vertical="center"/>
    </xf>
    <xf numFmtId="183" fontId="174" fillId="23" borderId="40" xfId="12" applyNumberFormat="1" applyFont="1" applyFill="1" applyBorder="1" applyAlignment="1" applyProtection="1">
      <alignment horizontal="right" vertical="center"/>
    </xf>
    <xf numFmtId="0" fontId="167" fillId="23" borderId="41" xfId="12" applyFont="1" applyFill="1" applyBorder="1" applyAlignment="1" applyProtection="1">
      <alignment horizontal="right" vertical="center"/>
    </xf>
    <xf numFmtId="0" fontId="168" fillId="23" borderId="42" xfId="14" applyFont="1" applyFill="1" applyBorder="1" applyAlignment="1" applyProtection="1">
      <alignment horizontal="center" vertical="center" wrapText="1"/>
    </xf>
    <xf numFmtId="3" fontId="168" fillId="23" borderId="80" xfId="4" applyNumberFormat="1" applyFont="1" applyFill="1" applyBorder="1" applyAlignment="1" applyProtection="1">
      <alignment horizontal="right" vertical="center"/>
    </xf>
    <xf numFmtId="3" fontId="170" fillId="23" borderId="40" xfId="4" applyNumberFormat="1" applyFont="1" applyFill="1" applyBorder="1" applyAlignment="1" applyProtection="1">
      <alignment horizontal="right" vertical="center"/>
    </xf>
    <xf numFmtId="3" fontId="170" fillId="23" borderId="41" xfId="4" applyNumberFormat="1" applyFont="1" applyFill="1" applyBorder="1" applyAlignment="1" applyProtection="1">
      <alignment horizontal="right" vertical="center"/>
    </xf>
    <xf numFmtId="3" fontId="170" fillId="23" borderId="42" xfId="4" applyNumberFormat="1" applyFont="1" applyFill="1" applyBorder="1" applyAlignment="1" applyProtection="1">
      <alignment horizontal="right" vertical="center"/>
    </xf>
    <xf numFmtId="0" fontId="6" fillId="15" borderId="0" xfId="12" applyFont="1" applyFill="1" applyBorder="1" applyAlignment="1" applyProtection="1">
      <alignment horizontal="center" vertical="center"/>
    </xf>
    <xf numFmtId="0" fontId="3" fillId="15" borderId="0" xfId="4" applyFont="1" applyFill="1" applyBorder="1" applyAlignment="1" applyProtection="1">
      <alignment vertical="center" wrapText="1"/>
    </xf>
    <xf numFmtId="0" fontId="3" fillId="22" borderId="0" xfId="4" applyFont="1" applyFill="1" applyAlignment="1" applyProtection="1">
      <alignment vertical="center"/>
    </xf>
    <xf numFmtId="0" fontId="3" fillId="22" borderId="0" xfId="4" applyFont="1" applyFill="1" applyBorder="1" applyAlignment="1" applyProtection="1">
      <alignment vertical="center"/>
    </xf>
    <xf numFmtId="0" fontId="3" fillId="22" borderId="0" xfId="4" applyFont="1" applyFill="1" applyBorder="1" applyAlignment="1" applyProtection="1">
      <alignment vertical="center" wrapText="1"/>
    </xf>
    <xf numFmtId="3" fontId="3" fillId="22" borderId="0" xfId="4" applyNumberFormat="1" applyFont="1" applyFill="1" applyAlignment="1" applyProtection="1">
      <alignment horizontal="right" vertical="center"/>
    </xf>
    <xf numFmtId="0" fontId="3" fillId="25" borderId="0" xfId="4" applyFont="1" applyFill="1" applyAlignment="1">
      <alignment vertical="center"/>
    </xf>
    <xf numFmtId="0" fontId="11" fillId="15" borderId="0" xfId="4" applyFont="1" applyFill="1" applyAlignment="1" applyProtection="1">
      <alignment horizontal="left" vertical="center"/>
    </xf>
    <xf numFmtId="179" fontId="175" fillId="17" borderId="4" xfId="4" applyNumberFormat="1" applyFont="1" applyFill="1" applyBorder="1" applyAlignment="1" applyProtection="1">
      <alignment horizontal="center" vertical="center"/>
    </xf>
    <xf numFmtId="0" fontId="11" fillId="25" borderId="0" xfId="4" applyFont="1" applyFill="1" applyAlignment="1">
      <alignment vertical="center"/>
    </xf>
    <xf numFmtId="3" fontId="3" fillId="15" borderId="0" xfId="4" quotePrefix="1" applyNumberFormat="1" applyFont="1" applyFill="1" applyAlignment="1" applyProtection="1">
      <alignment horizontal="right" vertical="center"/>
    </xf>
    <xf numFmtId="0" fontId="11" fillId="15" borderId="0" xfId="4" applyFont="1" applyFill="1" applyAlignment="1" applyProtection="1">
      <alignment horizontal="center" vertical="center"/>
    </xf>
    <xf numFmtId="0" fontId="11" fillId="0" borderId="0" xfId="4" quotePrefix="1" applyFont="1" applyAlignment="1" applyProtection="1">
      <alignment vertical="center"/>
    </xf>
    <xf numFmtId="180" fontId="3" fillId="15" borderId="0" xfId="4" applyNumberFormat="1" applyFont="1" applyFill="1" applyAlignment="1" applyProtection="1">
      <alignment horizontal="left" vertical="center"/>
    </xf>
    <xf numFmtId="0" fontId="11" fillId="0" borderId="81" xfId="0" applyFont="1" applyFill="1" applyBorder="1" applyAlignment="1" applyProtection="1">
      <alignment horizontal="right" wrapText="1"/>
    </xf>
    <xf numFmtId="0" fontId="157" fillId="17" borderId="3" xfId="4" applyFont="1" applyFill="1" applyBorder="1" applyAlignment="1" applyProtection="1">
      <alignment horizontal="center" vertical="center"/>
    </xf>
    <xf numFmtId="0" fontId="176" fillId="25" borderId="5" xfId="4" applyFont="1" applyFill="1" applyBorder="1" applyAlignment="1" applyProtection="1">
      <alignment vertical="center"/>
    </xf>
    <xf numFmtId="0" fontId="176" fillId="25" borderId="6" xfId="4" applyFont="1" applyFill="1" applyBorder="1" applyAlignment="1" applyProtection="1">
      <alignment horizontal="center" vertical="center"/>
    </xf>
    <xf numFmtId="0" fontId="177" fillId="25" borderId="7" xfId="4" applyFont="1" applyFill="1" applyBorder="1" applyAlignment="1" applyProtection="1">
      <alignment horizontal="center" vertical="center" wrapText="1"/>
    </xf>
    <xf numFmtId="0" fontId="178" fillId="25" borderId="6" xfId="0" applyFont="1" applyFill="1" applyBorder="1" applyAlignment="1" applyProtection="1">
      <alignment horizontal="left" vertical="center"/>
    </xf>
    <xf numFmtId="0" fontId="179" fillId="25" borderId="6" xfId="4" applyFont="1" applyFill="1" applyBorder="1" applyAlignment="1" applyProtection="1">
      <alignment horizontal="center" vertical="center"/>
    </xf>
    <xf numFmtId="0" fontId="180" fillId="25" borderId="6" xfId="0" applyFont="1" applyFill="1" applyBorder="1" applyAlignment="1" applyProtection="1">
      <alignment horizontal="center" vertical="center"/>
    </xf>
    <xf numFmtId="0" fontId="176" fillId="25" borderId="7" xfId="4" applyFont="1" applyFill="1" applyBorder="1" applyAlignment="1" applyProtection="1">
      <alignment horizontal="center" vertical="center"/>
    </xf>
    <xf numFmtId="0" fontId="181" fillId="25" borderId="14" xfId="4" quotePrefix="1" applyFont="1" applyFill="1" applyBorder="1" applyAlignment="1" applyProtection="1">
      <alignment horizontal="center" vertical="center"/>
    </xf>
    <xf numFmtId="0" fontId="181" fillId="25" borderId="15" xfId="4" applyFont="1" applyFill="1" applyBorder="1" applyAlignment="1" applyProtection="1">
      <alignment horizontal="center" vertical="center"/>
    </xf>
    <xf numFmtId="0" fontId="182" fillId="0" borderId="82" xfId="12" applyFont="1" applyFill="1" applyBorder="1" applyAlignment="1" applyProtection="1">
      <alignment horizontal="center" vertical="center" wrapText="1"/>
    </xf>
    <xf numFmtId="1" fontId="177" fillId="26" borderId="14" xfId="4" applyNumberFormat="1" applyFont="1" applyFill="1" applyBorder="1" applyAlignment="1" applyProtection="1">
      <alignment horizontal="center" vertical="center" wrapText="1"/>
    </xf>
    <xf numFmtId="1" fontId="177" fillId="26" borderId="83" xfId="4" applyNumberFormat="1" applyFont="1" applyFill="1" applyBorder="1" applyAlignment="1" applyProtection="1">
      <alignment horizontal="center" vertical="center" wrapText="1"/>
    </xf>
    <xf numFmtId="1" fontId="177" fillId="26" borderId="13" xfId="4" applyNumberFormat="1" applyFont="1" applyFill="1" applyBorder="1" applyAlignment="1" applyProtection="1">
      <alignment horizontal="center" vertical="center" wrapText="1"/>
    </xf>
    <xf numFmtId="0" fontId="183" fillId="25" borderId="10" xfId="4" applyFont="1" applyFill="1" applyBorder="1" applyAlignment="1" applyProtection="1">
      <alignment horizontal="center" vertical="center" wrapText="1"/>
    </xf>
    <xf numFmtId="0" fontId="184" fillId="17" borderId="52" xfId="12" applyFont="1" applyFill="1" applyBorder="1" applyAlignment="1" applyProtection="1">
      <alignment horizontal="left" vertical="center"/>
    </xf>
    <xf numFmtId="1" fontId="3" fillId="17" borderId="4" xfId="4" applyNumberFormat="1" applyFont="1" applyFill="1" applyBorder="1" applyAlignment="1" applyProtection="1">
      <alignment horizontal="left" vertical="center" wrapText="1"/>
    </xf>
    <xf numFmtId="1" fontId="176" fillId="15" borderId="9" xfId="4" applyNumberFormat="1" applyFont="1" applyFill="1" applyBorder="1" applyAlignment="1" applyProtection="1">
      <alignment horizontal="left" vertical="center" wrapText="1"/>
    </xf>
    <xf numFmtId="3" fontId="58" fillId="15" borderId="52" xfId="4" quotePrefix="1" applyNumberFormat="1" applyFont="1" applyFill="1" applyBorder="1" applyAlignment="1">
      <alignment horizontal="center" vertical="center"/>
    </xf>
    <xf numFmtId="3" fontId="59" fillId="15" borderId="8" xfId="4" quotePrefix="1" applyNumberFormat="1" applyFont="1" applyFill="1" applyBorder="1" applyAlignment="1">
      <alignment horizontal="center" vertical="center"/>
    </xf>
    <xf numFmtId="3" fontId="59" fillId="15" borderId="3" xfId="4" quotePrefix="1" applyNumberFormat="1" applyFont="1" applyFill="1" applyBorder="1" applyAlignment="1" applyProtection="1">
      <alignment horizontal="center" vertical="center"/>
    </xf>
    <xf numFmtId="3" fontId="60" fillId="15" borderId="9" xfId="4" quotePrefix="1" applyNumberFormat="1" applyFont="1" applyFill="1" applyBorder="1" applyAlignment="1" applyProtection="1">
      <alignment horizontal="center" vertical="center"/>
    </xf>
    <xf numFmtId="3" fontId="29" fillId="15" borderId="52" xfId="4" quotePrefix="1" applyNumberFormat="1" applyFont="1" applyFill="1" applyBorder="1" applyAlignment="1" applyProtection="1">
      <alignment horizontal="center" vertical="center"/>
    </xf>
    <xf numFmtId="0" fontId="185" fillId="15" borderId="11" xfId="12" applyFont="1" applyFill="1" applyBorder="1" applyAlignment="1" applyProtection="1">
      <alignment horizontal="left" vertical="center"/>
    </xf>
    <xf numFmtId="1" fontId="3" fillId="15" borderId="12" xfId="4" applyNumberFormat="1" applyFont="1" applyFill="1" applyBorder="1" applyAlignment="1" applyProtection="1">
      <alignment horizontal="center" vertical="center"/>
    </xf>
    <xf numFmtId="0" fontId="8" fillId="15" borderId="12" xfId="12" applyFont="1" applyFill="1" applyBorder="1" applyAlignment="1" applyProtection="1">
      <alignment horizontal="left" vertical="center" wrapText="1"/>
    </xf>
    <xf numFmtId="3" fontId="3" fillId="15" borderId="17" xfId="4" applyNumberFormat="1" applyFont="1" applyFill="1" applyBorder="1" applyAlignment="1">
      <alignment horizontal="right" vertical="center"/>
    </xf>
    <xf numFmtId="3" fontId="3" fillId="15" borderId="0" xfId="4" applyNumberFormat="1" applyFont="1" applyFill="1" applyBorder="1" applyAlignment="1">
      <alignment horizontal="right" vertical="center"/>
    </xf>
    <xf numFmtId="181" fontId="186" fillId="26" borderId="31" xfId="12" quotePrefix="1" applyNumberFormat="1" applyFont="1" applyFill="1" applyBorder="1" applyAlignment="1" applyProtection="1">
      <alignment horizontal="right" vertical="center"/>
    </xf>
    <xf numFmtId="3" fontId="187" fillId="26" borderId="8" xfId="4" applyNumberFormat="1" applyFont="1" applyFill="1" applyBorder="1" applyAlignment="1" applyProtection="1">
      <alignment vertical="center"/>
    </xf>
    <xf numFmtId="3" fontId="187" fillId="26" borderId="3" xfId="4" applyNumberFormat="1" applyFont="1" applyFill="1" applyBorder="1" applyAlignment="1" applyProtection="1">
      <alignment vertical="center"/>
    </xf>
    <xf numFmtId="3" fontId="187" fillId="26" borderId="9" xfId="4" applyNumberFormat="1" applyFont="1" applyFill="1" applyBorder="1" applyAlignment="1" applyProtection="1">
      <alignment vertical="center"/>
    </xf>
    <xf numFmtId="0" fontId="3" fillId="15" borderId="23" xfId="12" quotePrefix="1" applyFont="1" applyFill="1" applyBorder="1" applyAlignment="1">
      <alignment horizontal="left" vertical="center" wrapText="1"/>
    </xf>
    <xf numFmtId="181" fontId="9" fillId="15" borderId="63" xfId="12" quotePrefix="1" applyNumberFormat="1" applyFont="1" applyFill="1" applyBorder="1" applyAlignment="1">
      <alignment horizontal="right" vertical="center"/>
    </xf>
    <xf numFmtId="0" fontId="3" fillId="15" borderId="64" xfId="12" applyFont="1" applyFill="1" applyBorder="1" applyAlignment="1">
      <alignment horizontal="left" vertical="center" wrapText="1"/>
    </xf>
    <xf numFmtId="3" fontId="12" fillId="15" borderId="66" xfId="4" applyNumberFormat="1" applyFont="1" applyFill="1" applyBorder="1" applyAlignment="1" applyProtection="1">
      <alignment horizontal="right" vertical="center"/>
      <protection locked="0"/>
    </xf>
    <xf numFmtId="3" fontId="12" fillId="15" borderId="63" xfId="4" applyNumberFormat="1" applyFont="1" applyFill="1" applyBorder="1" applyAlignment="1" applyProtection="1">
      <alignment horizontal="right" vertical="center"/>
      <protection locked="0"/>
    </xf>
    <xf numFmtId="188" fontId="162" fillId="21" borderId="67" xfId="4" applyNumberFormat="1" applyFont="1" applyFill="1" applyBorder="1" applyAlignment="1" applyProtection="1">
      <alignment horizontal="center" vertical="center"/>
    </xf>
    <xf numFmtId="181" fontId="9" fillId="15" borderId="58" xfId="12" quotePrefix="1" applyNumberFormat="1" applyFont="1" applyFill="1" applyBorder="1" applyAlignment="1">
      <alignment horizontal="right" vertical="center"/>
    </xf>
    <xf numFmtId="0" fontId="3" fillId="15" borderId="59" xfId="12" applyFont="1" applyFill="1" applyBorder="1" applyAlignment="1">
      <alignment horizontal="left" vertical="center" wrapText="1"/>
    </xf>
    <xf numFmtId="3" fontId="12" fillId="15" borderId="61" xfId="4" applyNumberFormat="1" applyFont="1" applyFill="1" applyBorder="1" applyAlignment="1" applyProtection="1">
      <alignment horizontal="right" vertical="center"/>
      <protection locked="0"/>
    </xf>
    <xf numFmtId="3" fontId="12" fillId="15" borderId="58" xfId="4" applyNumberFormat="1" applyFont="1" applyFill="1" applyBorder="1" applyAlignment="1" applyProtection="1">
      <alignment horizontal="right" vertical="center"/>
      <protection locked="0"/>
    </xf>
    <xf numFmtId="188" fontId="162" fillId="21" borderId="62" xfId="4" applyNumberFormat="1" applyFont="1" applyFill="1" applyBorder="1" applyAlignment="1" applyProtection="1">
      <alignment horizontal="center" vertical="center"/>
    </xf>
    <xf numFmtId="0" fontId="3" fillId="15" borderId="25" xfId="12" applyFont="1" applyFill="1" applyBorder="1" applyAlignment="1">
      <alignment horizontal="left" vertical="center" wrapText="1"/>
    </xf>
    <xf numFmtId="181" fontId="186" fillId="26" borderId="31" xfId="12" quotePrefix="1" applyNumberFormat="1" applyFont="1" applyFill="1" applyBorder="1" applyAlignment="1">
      <alignment horizontal="right" vertical="center"/>
    </xf>
    <xf numFmtId="3" fontId="187" fillId="26" borderId="8" xfId="4" applyNumberFormat="1" applyFont="1" applyFill="1" applyBorder="1" applyAlignment="1">
      <alignment vertical="center"/>
    </xf>
    <xf numFmtId="3" fontId="187" fillId="26" borderId="4" xfId="4" applyNumberFormat="1" applyFont="1" applyFill="1" applyBorder="1" applyAlignment="1">
      <alignment vertical="center"/>
    </xf>
    <xf numFmtId="181" fontId="9" fillId="15" borderId="84" xfId="12" quotePrefix="1" applyNumberFormat="1" applyFont="1" applyFill="1" applyBorder="1" applyAlignment="1">
      <alignment horizontal="right" vertical="center"/>
    </xf>
    <xf numFmtId="0" fontId="12" fillId="15" borderId="50" xfId="12" applyFont="1" applyFill="1" applyBorder="1" applyAlignment="1">
      <alignment horizontal="left" vertical="center" wrapText="1"/>
    </xf>
    <xf numFmtId="3" fontId="12" fillId="15" borderId="85" xfId="4" applyNumberFormat="1" applyFont="1" applyFill="1" applyBorder="1" applyAlignment="1" applyProtection="1">
      <alignment horizontal="right" vertical="center"/>
      <protection locked="0"/>
    </xf>
    <xf numFmtId="3" fontId="12" fillId="15" borderId="84" xfId="4" applyNumberFormat="1" applyFont="1" applyFill="1" applyBorder="1" applyAlignment="1" applyProtection="1">
      <alignment horizontal="right" vertical="center"/>
      <protection locked="0"/>
    </xf>
    <xf numFmtId="181" fontId="3" fillId="15" borderId="17" xfId="12" applyNumberFormat="1" applyFont="1" applyFill="1" applyBorder="1" applyAlignment="1">
      <alignment horizontal="right" vertical="center"/>
    </xf>
    <xf numFmtId="0" fontId="12" fillId="15" borderId="59" xfId="12" applyFont="1" applyFill="1" applyBorder="1" applyAlignment="1">
      <alignment horizontal="left" vertical="center" wrapText="1"/>
    </xf>
    <xf numFmtId="0" fontId="12" fillId="15" borderId="64" xfId="12" applyFont="1" applyFill="1" applyBorder="1" applyAlignment="1">
      <alignment horizontal="left" vertical="center" wrapText="1"/>
    </xf>
    <xf numFmtId="181" fontId="9" fillId="15" borderId="1" xfId="12" quotePrefix="1" applyNumberFormat="1" applyFont="1" applyFill="1" applyBorder="1" applyAlignment="1">
      <alignment horizontal="right" vertical="center"/>
    </xf>
    <xf numFmtId="0" fontId="12" fillId="15" borderId="0" xfId="12" applyFont="1" applyFill="1" applyBorder="1" applyAlignment="1">
      <alignment horizontal="left" vertical="center" wrapText="1"/>
    </xf>
    <xf numFmtId="3" fontId="12" fillId="15" borderId="14" xfId="4" applyNumberFormat="1" applyFont="1" applyFill="1" applyBorder="1" applyAlignment="1" applyProtection="1">
      <alignment horizontal="right" vertical="center"/>
      <protection locked="0"/>
    </xf>
    <xf numFmtId="3" fontId="12" fillId="15" borderId="15" xfId="4" applyNumberFormat="1" applyFont="1" applyFill="1" applyBorder="1" applyAlignment="1" applyProtection="1">
      <alignment horizontal="right" vertical="center"/>
      <protection locked="0"/>
    </xf>
    <xf numFmtId="188" fontId="162" fillId="21" borderId="13" xfId="4" applyNumberFormat="1" applyFont="1" applyFill="1" applyBorder="1" applyAlignment="1" applyProtection="1">
      <alignment horizontal="center" vertical="center"/>
    </xf>
    <xf numFmtId="3" fontId="187" fillId="26" borderId="3" xfId="4" applyNumberFormat="1" applyFont="1" applyFill="1" applyBorder="1" applyAlignment="1">
      <alignment vertical="center"/>
    </xf>
    <xf numFmtId="0" fontId="12" fillId="15" borderId="32" xfId="12" applyFont="1" applyFill="1" applyBorder="1" applyAlignment="1">
      <alignment horizontal="left" vertical="center" wrapText="1"/>
    </xf>
    <xf numFmtId="0" fontId="3" fillId="15" borderId="39" xfId="12" applyFont="1" applyFill="1" applyBorder="1" applyAlignment="1">
      <alignment vertical="center" wrapText="1"/>
    </xf>
    <xf numFmtId="0" fontId="3" fillId="15" borderId="17" xfId="12" applyFont="1" applyFill="1" applyBorder="1" applyAlignment="1">
      <alignment vertical="center"/>
    </xf>
    <xf numFmtId="0" fontId="3" fillId="15" borderId="19" xfId="12" quotePrefix="1" applyFont="1" applyFill="1" applyBorder="1" applyAlignment="1">
      <alignment horizontal="left" vertical="center" wrapText="1"/>
    </xf>
    <xf numFmtId="0" fontId="3" fillId="15" borderId="32" xfId="12" quotePrefix="1" applyFont="1" applyFill="1" applyBorder="1" applyAlignment="1">
      <alignment vertical="center" wrapText="1"/>
    </xf>
    <xf numFmtId="181" fontId="9" fillId="15" borderId="18" xfId="12" quotePrefix="1" applyNumberFormat="1" applyFont="1" applyFill="1" applyBorder="1" applyAlignment="1">
      <alignment horizontal="right"/>
    </xf>
    <xf numFmtId="0" fontId="3" fillId="15" borderId="19" xfId="12" quotePrefix="1" applyFont="1" applyFill="1" applyBorder="1" applyAlignment="1">
      <alignment horizontal="left"/>
    </xf>
    <xf numFmtId="181" fontId="9" fillId="15" borderId="34" xfId="12" quotePrefix="1" applyNumberFormat="1" applyFont="1" applyFill="1" applyBorder="1" applyAlignment="1">
      <alignment horizontal="right"/>
    </xf>
    <xf numFmtId="0" fontId="3" fillId="15" borderId="32" xfId="12" quotePrefix="1" applyFont="1" applyFill="1" applyBorder="1"/>
    <xf numFmtId="3" fontId="187" fillId="26" borderId="8" xfId="4" applyNumberFormat="1" applyFont="1" applyFill="1" applyBorder="1" applyAlignment="1" applyProtection="1">
      <alignment vertical="center"/>
      <protection locked="0"/>
    </xf>
    <xf numFmtId="3" fontId="187" fillId="26" borderId="3" xfId="4" applyNumberFormat="1" applyFont="1" applyFill="1" applyBorder="1" applyAlignment="1" applyProtection="1">
      <alignment vertical="center"/>
      <protection locked="0"/>
    </xf>
    <xf numFmtId="181" fontId="9" fillId="15" borderId="18" xfId="12" applyNumberFormat="1" applyFont="1" applyFill="1" applyBorder="1" applyAlignment="1">
      <alignment horizontal="right" vertical="center"/>
    </xf>
    <xf numFmtId="188" fontId="162" fillId="21" borderId="20" xfId="4" applyNumberFormat="1" applyFont="1" applyFill="1" applyBorder="1" applyAlignment="1" applyProtection="1">
      <alignment horizontal="center" vertical="center"/>
    </xf>
    <xf numFmtId="188" fontId="162" fillId="21" borderId="18" xfId="4" applyNumberFormat="1" applyFont="1" applyFill="1" applyBorder="1" applyAlignment="1" applyProtection="1">
      <alignment horizontal="center" vertical="center"/>
    </xf>
    <xf numFmtId="188" fontId="162" fillId="21" borderId="24" xfId="4" applyNumberFormat="1" applyFont="1" applyFill="1" applyBorder="1" applyAlignment="1" applyProtection="1">
      <alignment horizontal="center" vertical="center"/>
    </xf>
    <xf numFmtId="188" fontId="162" fillId="21" borderId="22" xfId="4" applyNumberFormat="1" applyFont="1" applyFill="1" applyBorder="1" applyAlignment="1" applyProtection="1">
      <alignment horizontal="center" vertical="center"/>
    </xf>
    <xf numFmtId="188" fontId="162" fillId="21" borderId="33" xfId="4" applyNumberFormat="1" applyFont="1" applyFill="1" applyBorder="1" applyAlignment="1" applyProtection="1">
      <alignment horizontal="center" vertical="center"/>
    </xf>
    <xf numFmtId="188" fontId="162" fillId="21" borderId="34" xfId="4" applyNumberFormat="1" applyFont="1" applyFill="1" applyBorder="1" applyAlignment="1" applyProtection="1">
      <alignment horizontal="center" vertical="center"/>
    </xf>
    <xf numFmtId="0" fontId="188" fillId="25" borderId="40" xfId="12" quotePrefix="1" applyFont="1" applyFill="1" applyBorder="1" applyAlignment="1">
      <alignment horizontal="right" vertical="center"/>
    </xf>
    <xf numFmtId="0" fontId="181" fillId="25" borderId="41" xfId="12" applyFont="1" applyFill="1" applyBorder="1" applyAlignment="1">
      <alignment horizontal="right" vertical="center"/>
    </xf>
    <xf numFmtId="0" fontId="177" fillId="25" borderId="42" xfId="12" applyFont="1" applyFill="1" applyBorder="1" applyAlignment="1">
      <alignment horizontal="center" vertical="center" wrapText="1"/>
    </xf>
    <xf numFmtId="3" fontId="187" fillId="25" borderId="40" xfId="4" applyNumberFormat="1" applyFont="1" applyFill="1" applyBorder="1" applyAlignment="1">
      <alignment vertical="center"/>
    </xf>
    <xf numFmtId="3" fontId="187" fillId="25" borderId="41" xfId="4" applyNumberFormat="1" applyFont="1" applyFill="1" applyBorder="1" applyAlignment="1">
      <alignment vertical="center"/>
    </xf>
    <xf numFmtId="0" fontId="184" fillId="17" borderId="73" xfId="12" applyFont="1" applyFill="1" applyBorder="1" applyAlignment="1">
      <alignment horizontal="left" vertical="center"/>
    </xf>
    <xf numFmtId="1" fontId="3" fillId="17" borderId="86" xfId="4" applyNumberFormat="1" applyFont="1" applyFill="1" applyBorder="1" applyAlignment="1">
      <alignment horizontal="left" vertical="center" wrapText="1"/>
    </xf>
    <xf numFmtId="1" fontId="176" fillId="15" borderId="87" xfId="4" applyNumberFormat="1" applyFont="1" applyFill="1" applyBorder="1" applyAlignment="1">
      <alignment horizontal="left" vertical="center" wrapText="1"/>
    </xf>
    <xf numFmtId="3" fontId="12" fillId="15" borderId="0" xfId="4" applyNumberFormat="1" applyFont="1" applyFill="1" applyBorder="1" applyAlignment="1">
      <alignment vertical="center"/>
    </xf>
    <xf numFmtId="3" fontId="12" fillId="15" borderId="2" xfId="4" applyNumberFormat="1" applyFont="1" applyFill="1" applyBorder="1" applyAlignment="1" applyProtection="1">
      <alignment vertical="center"/>
    </xf>
    <xf numFmtId="3" fontId="12" fillId="15" borderId="0" xfId="4" applyNumberFormat="1" applyFont="1" applyFill="1" applyBorder="1" applyAlignment="1" applyProtection="1">
      <alignment vertical="center"/>
    </xf>
    <xf numFmtId="181" fontId="6" fillId="15" borderId="31" xfId="12" quotePrefix="1" applyNumberFormat="1" applyFont="1" applyFill="1" applyBorder="1" applyAlignment="1">
      <alignment horizontal="right" vertical="center"/>
    </xf>
    <xf numFmtId="1" fontId="3" fillId="15" borderId="16" xfId="4" applyNumberFormat="1" applyFont="1" applyFill="1" applyBorder="1" applyAlignment="1">
      <alignment horizontal="left" vertical="center" wrapText="1"/>
    </xf>
    <xf numFmtId="0" fontId="8" fillId="15" borderId="16" xfId="12" applyFont="1" applyFill="1" applyBorder="1" applyAlignment="1">
      <alignment horizontal="left" vertical="center" wrapText="1"/>
    </xf>
    <xf numFmtId="3" fontId="12" fillId="15" borderId="16" xfId="4" applyNumberFormat="1" applyFont="1" applyFill="1" applyBorder="1" applyAlignment="1">
      <alignment vertical="center"/>
    </xf>
    <xf numFmtId="3" fontId="12" fillId="15" borderId="88" xfId="4" applyNumberFormat="1" applyFont="1" applyFill="1" applyBorder="1" applyAlignment="1" applyProtection="1">
      <alignment vertical="center"/>
    </xf>
    <xf numFmtId="3" fontId="12" fillId="15" borderId="16" xfId="4" applyNumberFormat="1" applyFont="1" applyFill="1" applyBorder="1" applyAlignment="1" applyProtection="1">
      <alignment vertical="center"/>
    </xf>
    <xf numFmtId="0" fontId="188" fillId="25" borderId="40" xfId="12" quotePrefix="1" applyFont="1" applyFill="1" applyBorder="1" applyAlignment="1" applyProtection="1">
      <alignment horizontal="right" vertical="center"/>
    </xf>
    <xf numFmtId="0" fontId="181" fillId="25" borderId="41" xfId="12" applyFont="1" applyFill="1" applyBorder="1" applyAlignment="1" applyProtection="1">
      <alignment horizontal="right" vertical="center"/>
    </xf>
    <xf numFmtId="0" fontId="177" fillId="25" borderId="42" xfId="12" applyFont="1" applyFill="1" applyBorder="1" applyAlignment="1" applyProtection="1">
      <alignment horizontal="center" vertical="center" wrapText="1"/>
    </xf>
    <xf numFmtId="3" fontId="177" fillId="25" borderId="80" xfId="4" applyNumberFormat="1" applyFont="1" applyFill="1" applyBorder="1" applyAlignment="1" applyProtection="1">
      <alignment vertical="center"/>
    </xf>
    <xf numFmtId="3" fontId="187" fillId="25" borderId="40" xfId="4" applyNumberFormat="1" applyFont="1" applyFill="1" applyBorder="1" applyAlignment="1" applyProtection="1">
      <alignment vertical="center"/>
    </xf>
    <xf numFmtId="3" fontId="187" fillId="25" borderId="41" xfId="4" applyNumberFormat="1" applyFont="1" applyFill="1" applyBorder="1" applyAlignment="1" applyProtection="1">
      <alignment vertical="center"/>
    </xf>
    <xf numFmtId="3" fontId="187" fillId="25" borderId="42" xfId="4" applyNumberFormat="1" applyFont="1" applyFill="1" applyBorder="1" applyAlignment="1" applyProtection="1">
      <alignment vertical="center"/>
    </xf>
    <xf numFmtId="0" fontId="3" fillId="25" borderId="0" xfId="4" applyFont="1" applyFill="1" applyAlignment="1" applyProtection="1">
      <alignment vertical="center"/>
    </xf>
    <xf numFmtId="0" fontId="3" fillId="25" borderId="0" xfId="4" applyFont="1" applyFill="1" applyAlignment="1" applyProtection="1">
      <alignment vertical="center" wrapText="1"/>
    </xf>
    <xf numFmtId="0" fontId="3" fillId="27" borderId="0" xfId="4" applyFont="1" applyFill="1" applyAlignment="1">
      <alignment vertical="center"/>
    </xf>
    <xf numFmtId="0" fontId="11" fillId="15" borderId="0" xfId="0" applyFont="1" applyFill="1" applyBorder="1" applyAlignment="1" applyProtection="1">
      <alignment horizontal="right" wrapText="1"/>
    </xf>
    <xf numFmtId="0" fontId="3" fillId="15" borderId="0" xfId="4" quotePrefix="1" applyFont="1" applyFill="1" applyBorder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0" fontId="58" fillId="28" borderId="6" xfId="0" applyFont="1" applyFill="1" applyBorder="1" applyAlignment="1" applyProtection="1">
      <alignment horizontal="left" vertical="center"/>
    </xf>
    <xf numFmtId="0" fontId="179" fillId="28" borderId="6" xfId="4" applyFont="1" applyFill="1" applyBorder="1" applyAlignment="1" applyProtection="1">
      <alignment horizontal="center" vertical="center"/>
    </xf>
    <xf numFmtId="0" fontId="180" fillId="28" borderId="6" xfId="0" applyFont="1" applyFill="1" applyBorder="1" applyAlignment="1" applyProtection="1">
      <alignment horizontal="center" vertical="center"/>
    </xf>
    <xf numFmtId="0" fontId="176" fillId="28" borderId="7" xfId="4" applyFont="1" applyFill="1" applyBorder="1" applyAlignment="1" applyProtection="1">
      <alignment horizontal="center" vertical="center"/>
    </xf>
    <xf numFmtId="0" fontId="3" fillId="15" borderId="0" xfId="4" quotePrefix="1" applyFont="1" applyFill="1" applyBorder="1" applyAlignment="1" applyProtection="1">
      <alignment horizontal="center" vertical="center" wrapText="1"/>
    </xf>
    <xf numFmtId="0" fontId="11" fillId="28" borderId="89" xfId="4" quotePrefix="1" applyFont="1" applyFill="1" applyBorder="1" applyAlignment="1" applyProtection="1">
      <alignment horizontal="center" vertical="center" wrapText="1"/>
    </xf>
    <xf numFmtId="1" fontId="11" fillId="15" borderId="14" xfId="4" applyNumberFormat="1" applyFont="1" applyFill="1" applyBorder="1" applyAlignment="1" applyProtection="1">
      <alignment horizontal="center" vertical="center" wrapText="1"/>
    </xf>
    <xf numFmtId="1" fontId="11" fillId="15" borderId="83" xfId="4" applyNumberFormat="1" applyFont="1" applyFill="1" applyBorder="1" applyAlignment="1" applyProtection="1">
      <alignment horizontal="center" vertical="center" wrapText="1"/>
    </xf>
    <xf numFmtId="1" fontId="11" fillId="15" borderId="13" xfId="4" applyNumberFormat="1" applyFont="1" applyFill="1" applyBorder="1" applyAlignment="1" applyProtection="1">
      <alignment horizontal="center" vertical="center" wrapText="1"/>
    </xf>
    <xf numFmtId="0" fontId="65" fillId="28" borderId="10" xfId="4" applyFont="1" applyFill="1" applyBorder="1" applyAlignment="1" applyProtection="1">
      <alignment horizontal="center" vertical="center" wrapText="1"/>
    </xf>
    <xf numFmtId="0" fontId="3" fillId="15" borderId="0" xfId="4" quotePrefix="1" applyFont="1" applyFill="1" applyBorder="1" applyAlignment="1" applyProtection="1">
      <alignment horizontal="left" vertical="center"/>
    </xf>
    <xf numFmtId="0" fontId="3" fillId="15" borderId="0" xfId="4" applyFont="1" applyFill="1" applyBorder="1" applyAlignment="1" applyProtection="1">
      <alignment horizontal="center" vertical="center"/>
    </xf>
    <xf numFmtId="0" fontId="3" fillId="15" borderId="73" xfId="4" quotePrefix="1" applyFont="1" applyFill="1" applyBorder="1" applyAlignment="1" applyProtection="1">
      <alignment horizontal="left" vertical="center" wrapText="1"/>
    </xf>
    <xf numFmtId="3" fontId="58" fillId="15" borderId="90" xfId="4" quotePrefix="1" applyNumberFormat="1" applyFont="1" applyFill="1" applyBorder="1" applyAlignment="1">
      <alignment horizontal="center" vertical="center"/>
    </xf>
    <xf numFmtId="3" fontId="59" fillId="15" borderId="85" xfId="4" quotePrefix="1" applyNumberFormat="1" applyFont="1" applyFill="1" applyBorder="1" applyAlignment="1">
      <alignment horizontal="center" vertical="center"/>
    </xf>
    <xf numFmtId="3" fontId="59" fillId="15" borderId="84" xfId="4" quotePrefix="1" applyNumberFormat="1" applyFont="1" applyFill="1" applyBorder="1" applyAlignment="1" applyProtection="1">
      <alignment horizontal="center" vertical="center"/>
    </xf>
    <xf numFmtId="3" fontId="60" fillId="15" borderId="91" xfId="4" quotePrefix="1" applyNumberFormat="1" applyFont="1" applyFill="1" applyBorder="1" applyAlignment="1" applyProtection="1">
      <alignment horizontal="center" vertical="center"/>
    </xf>
    <xf numFmtId="3" fontId="44" fillId="15" borderId="85" xfId="4" quotePrefix="1" applyNumberFormat="1" applyFont="1" applyFill="1" applyBorder="1" applyAlignment="1" applyProtection="1">
      <alignment horizontal="center" vertical="center"/>
    </xf>
    <xf numFmtId="3" fontId="44" fillId="15" borderId="84" xfId="4" quotePrefix="1" applyNumberFormat="1" applyFont="1" applyFill="1" applyBorder="1" applyAlignment="1" applyProtection="1">
      <alignment horizontal="center" vertical="center"/>
    </xf>
    <xf numFmtId="3" fontId="44" fillId="15" borderId="91" xfId="4" quotePrefix="1" applyNumberFormat="1" applyFont="1" applyFill="1" applyBorder="1" applyAlignment="1" applyProtection="1">
      <alignment horizontal="center" vertical="center"/>
    </xf>
    <xf numFmtId="3" fontId="29" fillId="15" borderId="90" xfId="4" quotePrefix="1" applyNumberFormat="1" applyFont="1" applyFill="1" applyBorder="1" applyAlignment="1" applyProtection="1">
      <alignment horizontal="center" vertical="center"/>
    </xf>
    <xf numFmtId="178" fontId="3" fillId="15" borderId="0" xfId="4" quotePrefix="1" applyNumberFormat="1" applyFont="1" applyFill="1" applyBorder="1" applyAlignment="1" applyProtection="1">
      <alignment horizontal="center" vertical="center"/>
    </xf>
    <xf numFmtId="178" fontId="11" fillId="28" borderId="92" xfId="4" quotePrefix="1" applyNumberFormat="1" applyFont="1" applyFill="1" applyBorder="1" applyAlignment="1" applyProtection="1">
      <alignment horizontal="center" vertical="center" wrapText="1"/>
    </xf>
    <xf numFmtId="189" fontId="11" fillId="28" borderId="92" xfId="4" applyNumberFormat="1" applyFont="1" applyFill="1" applyBorder="1" applyAlignment="1" applyProtection="1">
      <alignment horizontal="right" vertical="center"/>
    </xf>
    <xf numFmtId="3" fontId="3" fillId="19" borderId="86" xfId="4" applyNumberFormat="1" applyFont="1" applyFill="1" applyBorder="1" applyAlignment="1">
      <alignment horizontal="right" vertical="center"/>
    </xf>
    <xf numFmtId="3" fontId="3" fillId="19" borderId="93" xfId="4" applyNumberFormat="1" applyFont="1" applyFill="1" applyBorder="1" applyAlignment="1">
      <alignment horizontal="right" vertical="center"/>
    </xf>
    <xf numFmtId="3" fontId="3" fillId="19" borderId="87" xfId="4" applyNumberFormat="1" applyFont="1" applyFill="1" applyBorder="1" applyAlignment="1">
      <alignment horizontal="right" vertical="center"/>
    </xf>
    <xf numFmtId="189" fontId="6" fillId="28" borderId="92" xfId="4" applyNumberFormat="1" applyFont="1" applyFill="1" applyBorder="1" applyAlignment="1" applyProtection="1">
      <alignment horizontal="right" vertical="center"/>
    </xf>
    <xf numFmtId="178" fontId="3" fillId="15" borderId="0" xfId="4" applyNumberFormat="1" applyFont="1" applyFill="1" applyBorder="1" applyAlignment="1" applyProtection="1">
      <alignment vertical="center"/>
    </xf>
    <xf numFmtId="178" fontId="11" fillId="28" borderId="80" xfId="4" quotePrefix="1" applyNumberFormat="1" applyFont="1" applyFill="1" applyBorder="1" applyAlignment="1" applyProtection="1">
      <alignment horizontal="center" vertical="center" wrapText="1"/>
    </xf>
    <xf numFmtId="189" fontId="11" fillId="28" borderId="80" xfId="4" applyNumberFormat="1" applyFont="1" applyFill="1" applyBorder="1" applyAlignment="1" applyProtection="1">
      <alignment horizontal="right" vertical="center"/>
    </xf>
    <xf numFmtId="189" fontId="3" fillId="19" borderId="40" xfId="4" applyNumberFormat="1" applyFont="1" applyFill="1" applyBorder="1" applyAlignment="1" applyProtection="1">
      <alignment horizontal="right" vertical="center"/>
    </xf>
    <xf numFmtId="189" fontId="3" fillId="19" borderId="41" xfId="4" applyNumberFormat="1" applyFont="1" applyFill="1" applyBorder="1" applyAlignment="1" applyProtection="1">
      <alignment horizontal="right" vertical="center"/>
    </xf>
    <xf numFmtId="189" fontId="3" fillId="19" borderId="42" xfId="4" applyNumberFormat="1" applyFont="1" applyFill="1" applyBorder="1" applyAlignment="1" applyProtection="1">
      <alignment horizontal="right" vertical="center"/>
    </xf>
    <xf numFmtId="189" fontId="6" fillId="28" borderId="80" xfId="4" applyNumberFormat="1" applyFont="1" applyFill="1" applyBorder="1" applyAlignment="1" applyProtection="1">
      <alignment horizontal="right" vertical="center"/>
    </xf>
    <xf numFmtId="0" fontId="189" fillId="15" borderId="94" xfId="8" applyFont="1" applyFill="1" applyBorder="1" applyProtection="1"/>
    <xf numFmtId="190" fontId="189" fillId="15" borderId="0" xfId="8" applyNumberFormat="1" applyFont="1" applyFill="1" applyBorder="1" applyProtection="1"/>
    <xf numFmtId="0" fontId="3" fillId="27" borderId="0" xfId="4" applyFont="1" applyFill="1" applyAlignment="1" applyProtection="1">
      <alignment vertical="center"/>
    </xf>
    <xf numFmtId="0" fontId="3" fillId="27" borderId="0" xfId="4" applyFont="1" applyFill="1" applyAlignment="1" applyProtection="1">
      <alignment vertical="center" wrapText="1"/>
    </xf>
    <xf numFmtId="0" fontId="190" fillId="29" borderId="95" xfId="4" quotePrefix="1" applyFont="1" applyFill="1" applyBorder="1" applyAlignment="1" applyProtection="1">
      <alignment vertical="center"/>
    </xf>
    <xf numFmtId="0" fontId="191" fillId="29" borderId="96" xfId="4" applyFont="1" applyFill="1" applyBorder="1" applyAlignment="1" applyProtection="1">
      <alignment horizontal="center" vertical="center"/>
    </xf>
    <xf numFmtId="0" fontId="190" fillId="29" borderId="97" xfId="4" quotePrefix="1" applyFont="1" applyFill="1" applyBorder="1" applyAlignment="1" applyProtection="1">
      <alignment horizontal="center" vertical="center" wrapText="1"/>
    </xf>
    <xf numFmtId="0" fontId="192" fillId="29" borderId="5" xfId="4" applyFont="1" applyFill="1" applyBorder="1" applyAlignment="1" applyProtection="1">
      <alignment horizontal="left" vertical="center"/>
    </xf>
    <xf numFmtId="0" fontId="193" fillId="29" borderId="6" xfId="0" applyFont="1" applyFill="1" applyBorder="1" applyAlignment="1" applyProtection="1">
      <alignment horizontal="center" vertical="center"/>
    </xf>
    <xf numFmtId="0" fontId="191" fillId="29" borderId="7" xfId="4" applyFont="1" applyFill="1" applyBorder="1" applyAlignment="1" applyProtection="1">
      <alignment horizontal="center" vertical="center"/>
    </xf>
    <xf numFmtId="0" fontId="194" fillId="29" borderId="8" xfId="4" quotePrefix="1" applyFont="1" applyFill="1" applyBorder="1" applyAlignment="1" applyProtection="1">
      <alignment horizontal="center" vertical="center"/>
    </xf>
    <xf numFmtId="0" fontId="194" fillId="29" borderId="3" xfId="4" applyFont="1" applyFill="1" applyBorder="1" applyAlignment="1" applyProtection="1">
      <alignment horizontal="center" vertical="center"/>
    </xf>
    <xf numFmtId="0" fontId="6" fillId="15" borderId="88" xfId="12" applyFont="1" applyFill="1" applyBorder="1" applyAlignment="1" applyProtection="1">
      <alignment horizontal="center" vertical="center" wrapText="1"/>
    </xf>
    <xf numFmtId="1" fontId="190" fillId="15" borderId="14" xfId="4" applyNumberFormat="1" applyFont="1" applyFill="1" applyBorder="1" applyAlignment="1" applyProtection="1">
      <alignment horizontal="center" vertical="center" wrapText="1"/>
    </xf>
    <xf numFmtId="1" fontId="190" fillId="15" borderId="83" xfId="4" applyNumberFormat="1" applyFont="1" applyFill="1" applyBorder="1" applyAlignment="1" applyProtection="1">
      <alignment horizontal="center" vertical="center" wrapText="1"/>
    </xf>
    <xf numFmtId="1" fontId="190" fillId="15" borderId="13" xfId="4" applyNumberFormat="1" applyFont="1" applyFill="1" applyBorder="1" applyAlignment="1" applyProtection="1">
      <alignment horizontal="center" vertical="center" wrapText="1"/>
    </xf>
    <xf numFmtId="0" fontId="195" fillId="29" borderId="10" xfId="4" applyFont="1" applyFill="1" applyBorder="1" applyAlignment="1" applyProtection="1">
      <alignment horizontal="center" vertical="center" wrapText="1"/>
    </xf>
    <xf numFmtId="0" fontId="3" fillId="15" borderId="31" xfId="4" applyFont="1" applyFill="1" applyBorder="1" applyAlignment="1" applyProtection="1">
      <alignment horizontal="left" vertical="center"/>
    </xf>
    <xf numFmtId="0" fontId="3" fillId="15" borderId="4" xfId="4" applyFont="1" applyFill="1" applyBorder="1" applyAlignment="1" applyProtection="1">
      <alignment horizontal="left" vertical="center"/>
    </xf>
    <xf numFmtId="0" fontId="191" fillId="15" borderId="0" xfId="4" applyFont="1" applyFill="1" applyBorder="1" applyAlignment="1" applyProtection="1">
      <alignment horizontal="left" vertical="center" wrapText="1"/>
    </xf>
    <xf numFmtId="181" fontId="196" fillId="30" borderId="31" xfId="12" quotePrefix="1" applyNumberFormat="1" applyFont="1" applyFill="1" applyBorder="1" applyAlignment="1">
      <alignment horizontal="right" vertical="center"/>
    </xf>
    <xf numFmtId="3" fontId="190" fillId="30" borderId="52" xfId="4" applyNumberFormat="1" applyFont="1" applyFill="1" applyBorder="1" applyAlignment="1" applyProtection="1">
      <alignment vertical="center"/>
    </xf>
    <xf numFmtId="3" fontId="197" fillId="30" borderId="8" xfId="4" applyNumberFormat="1" applyFont="1" applyFill="1" applyBorder="1" applyAlignment="1">
      <alignment vertical="center"/>
    </xf>
    <xf numFmtId="3" fontId="197" fillId="30" borderId="3" xfId="4" applyNumberFormat="1" applyFont="1" applyFill="1" applyBorder="1" applyAlignment="1" applyProtection="1">
      <alignment vertical="center"/>
    </xf>
    <xf numFmtId="3" fontId="197" fillId="30" borderId="9" xfId="4" applyNumberFormat="1" applyFont="1" applyFill="1" applyBorder="1" applyAlignment="1" applyProtection="1">
      <alignment vertical="center"/>
    </xf>
    <xf numFmtId="178" fontId="3" fillId="15" borderId="17" xfId="12" applyNumberFormat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vertical="center" wrapText="1"/>
    </xf>
    <xf numFmtId="188" fontId="162" fillId="31" borderId="21" xfId="4" applyNumberFormat="1" applyFont="1" applyFill="1" applyBorder="1" applyAlignment="1" applyProtection="1">
      <alignment horizontal="center" vertical="center"/>
    </xf>
    <xf numFmtId="188" fontId="162" fillId="31" borderId="25" xfId="4" applyNumberFormat="1" applyFont="1" applyFill="1" applyBorder="1" applyAlignment="1" applyProtection="1">
      <alignment horizontal="center" vertical="center"/>
    </xf>
    <xf numFmtId="188" fontId="162" fillId="31" borderId="35" xfId="4" applyNumberFormat="1" applyFont="1" applyFill="1" applyBorder="1" applyAlignment="1" applyProtection="1">
      <alignment horizontal="center" vertical="center"/>
    </xf>
    <xf numFmtId="3" fontId="197" fillId="30" borderId="8" xfId="4" applyNumberFormat="1" applyFont="1" applyFill="1" applyBorder="1" applyAlignment="1" applyProtection="1">
      <alignment vertical="center"/>
    </xf>
    <xf numFmtId="0" fontId="8" fillId="15" borderId="19" xfId="12" applyFont="1" applyFill="1" applyBorder="1" applyAlignment="1">
      <alignment vertical="center" wrapText="1"/>
    </xf>
    <xf numFmtId="181" fontId="9" fillId="15" borderId="98" xfId="12" quotePrefix="1" applyNumberFormat="1" applyFont="1" applyFill="1" applyBorder="1" applyAlignment="1">
      <alignment horizontal="right" vertical="center"/>
    </xf>
    <xf numFmtId="0" fontId="8" fillId="15" borderId="99" xfId="12" applyFont="1" applyFill="1" applyBorder="1" applyAlignment="1">
      <alignment vertical="center" wrapText="1"/>
    </xf>
    <xf numFmtId="3" fontId="12" fillId="15" borderId="98" xfId="4" applyNumberFormat="1" applyFont="1" applyFill="1" applyBorder="1" applyAlignment="1" applyProtection="1">
      <alignment horizontal="right" vertical="center"/>
      <protection locked="0"/>
    </xf>
    <xf numFmtId="0" fontId="8" fillId="15" borderId="38" xfId="12" applyFont="1" applyFill="1" applyBorder="1" applyAlignment="1">
      <alignment vertical="center" wrapText="1"/>
    </xf>
    <xf numFmtId="3" fontId="197" fillId="30" borderId="100" xfId="4" applyNumberFormat="1" applyFont="1" applyFill="1" applyBorder="1" applyAlignment="1" applyProtection="1">
      <alignment vertical="center"/>
    </xf>
    <xf numFmtId="0" fontId="8" fillId="15" borderId="99" xfId="4" applyFont="1" applyFill="1" applyBorder="1" applyAlignment="1">
      <alignment vertical="center" wrapText="1"/>
    </xf>
    <xf numFmtId="3" fontId="12" fillId="15" borderId="101" xfId="4" applyNumberFormat="1" applyFont="1" applyFill="1" applyBorder="1" applyAlignment="1" applyProtection="1">
      <alignment horizontal="right" vertical="center"/>
      <protection locked="0"/>
    </xf>
    <xf numFmtId="0" fontId="8" fillId="15" borderId="38" xfId="4" applyFont="1" applyFill="1" applyBorder="1" applyAlignment="1">
      <alignment vertical="center" wrapText="1"/>
    </xf>
    <xf numFmtId="188" fontId="162" fillId="31" borderId="67" xfId="4" applyNumberFormat="1" applyFont="1" applyFill="1" applyBorder="1" applyAlignment="1" applyProtection="1">
      <alignment horizontal="center" vertical="center"/>
    </xf>
    <xf numFmtId="181" fontId="9" fillId="15" borderId="68" xfId="12" quotePrefix="1" applyNumberFormat="1" applyFont="1" applyFill="1" applyBorder="1" applyAlignment="1">
      <alignment horizontal="right" vertical="center"/>
    </xf>
    <xf numFmtId="0" fontId="8" fillId="15" borderId="69" xfId="4" applyFont="1" applyFill="1" applyBorder="1" applyAlignment="1">
      <alignment vertical="center" wrapText="1"/>
    </xf>
    <xf numFmtId="3" fontId="12" fillId="15" borderId="71" xfId="4" applyNumberFormat="1" applyFont="1" applyFill="1" applyBorder="1" applyAlignment="1" applyProtection="1">
      <alignment horizontal="right" vertical="center"/>
      <protection locked="0"/>
    </xf>
    <xf numFmtId="3" fontId="12" fillId="15" borderId="68" xfId="4" applyNumberFormat="1" applyFont="1" applyFill="1" applyBorder="1" applyAlignment="1" applyProtection="1">
      <alignment horizontal="right" vertical="center"/>
      <protection locked="0"/>
    </xf>
    <xf numFmtId="188" fontId="162" fillId="31" borderId="72" xfId="4" applyNumberFormat="1" applyFont="1" applyFill="1" applyBorder="1" applyAlignment="1" applyProtection="1">
      <alignment horizontal="center" vertical="center"/>
    </xf>
    <xf numFmtId="0" fontId="8" fillId="15" borderId="99" xfId="12" applyFont="1" applyFill="1" applyBorder="1" applyAlignment="1">
      <alignment horizontal="left" vertical="center" wrapText="1"/>
    </xf>
    <xf numFmtId="0" fontId="8" fillId="15" borderId="23" xfId="12" applyFont="1" applyFill="1" applyBorder="1" applyAlignment="1">
      <alignment horizontal="left" vertical="center" wrapText="1"/>
    </xf>
    <xf numFmtId="3" fontId="190" fillId="30" borderId="52" xfId="4" applyNumberFormat="1" applyFont="1" applyFill="1" applyBorder="1" applyAlignment="1" applyProtection="1">
      <alignment horizontal="right" vertical="center"/>
    </xf>
    <xf numFmtId="3" fontId="197" fillId="30" borderId="8" xfId="4" applyNumberFormat="1" applyFont="1" applyFill="1" applyBorder="1" applyAlignment="1" applyProtection="1">
      <alignment horizontal="right" vertical="center"/>
    </xf>
    <xf numFmtId="3" fontId="197" fillId="30" borderId="3" xfId="4" applyNumberFormat="1" applyFont="1" applyFill="1" applyBorder="1" applyAlignment="1" applyProtection="1">
      <alignment horizontal="right" vertical="center"/>
    </xf>
    <xf numFmtId="181" fontId="21" fillId="15" borderId="98" xfId="12" quotePrefix="1" applyNumberFormat="1" applyFont="1" applyFill="1" applyBorder="1" applyAlignment="1">
      <alignment horizontal="right"/>
    </xf>
    <xf numFmtId="0" fontId="22" fillId="15" borderId="99" xfId="12" applyFont="1" applyFill="1" applyBorder="1"/>
    <xf numFmtId="181" fontId="21" fillId="15" borderId="27" xfId="12" quotePrefix="1" applyNumberFormat="1" applyFont="1" applyFill="1" applyBorder="1" applyAlignment="1">
      <alignment horizontal="right"/>
    </xf>
    <xf numFmtId="0" fontId="22" fillId="15" borderId="38" xfId="12" applyFont="1" applyFill="1" applyBorder="1"/>
    <xf numFmtId="0" fontId="3" fillId="15" borderId="99" xfId="12" applyFont="1" applyFill="1" applyBorder="1" applyAlignment="1">
      <alignment horizontal="left" vertical="center" wrapText="1"/>
    </xf>
    <xf numFmtId="0" fontId="3" fillId="15" borderId="69" xfId="12" applyFont="1" applyFill="1" applyBorder="1" applyAlignment="1">
      <alignment horizontal="left" vertical="center" wrapText="1"/>
    </xf>
    <xf numFmtId="0" fontId="8" fillId="15" borderId="64" xfId="12" applyFont="1" applyFill="1" applyBorder="1" applyAlignment="1">
      <alignment horizontal="left" vertical="center" wrapText="1"/>
    </xf>
    <xf numFmtId="0" fontId="8" fillId="15" borderId="59" xfId="12" applyFont="1" applyFill="1" applyBorder="1" applyAlignment="1">
      <alignment horizontal="left" vertical="center" wrapText="1"/>
    </xf>
    <xf numFmtId="3" fontId="197" fillId="30" borderId="8" xfId="4" applyNumberFormat="1" applyFont="1" applyFill="1" applyBorder="1" applyAlignment="1" applyProtection="1">
      <alignment horizontal="right" vertical="center"/>
      <protection locked="0"/>
    </xf>
    <xf numFmtId="3" fontId="197" fillId="30" borderId="3" xfId="4" applyNumberFormat="1" applyFont="1" applyFill="1" applyBorder="1" applyAlignment="1" applyProtection="1">
      <alignment horizontal="right" vertical="center"/>
      <protection locked="0"/>
    </xf>
    <xf numFmtId="0" fontId="8" fillId="15" borderId="38" xfId="12" applyFont="1" applyFill="1" applyBorder="1" applyAlignment="1">
      <alignment horizontal="left" vertical="center" wrapText="1"/>
    </xf>
    <xf numFmtId="181" fontId="196" fillId="30" borderId="17" xfId="12" quotePrefix="1" applyNumberFormat="1" applyFont="1" applyFill="1" applyBorder="1" applyAlignment="1">
      <alignment horizontal="right" vertical="center"/>
    </xf>
    <xf numFmtId="0" fontId="3" fillId="15" borderId="50" xfId="12" applyFont="1" applyFill="1" applyBorder="1" applyAlignment="1">
      <alignment horizontal="left" vertical="center" wrapText="1"/>
    </xf>
    <xf numFmtId="0" fontId="3" fillId="15" borderId="0" xfId="12" applyFont="1" applyFill="1" applyBorder="1" applyAlignment="1">
      <alignment horizontal="left" vertical="center" wrapText="1"/>
    </xf>
    <xf numFmtId="181" fontId="196" fillId="31" borderId="31" xfId="12" quotePrefix="1" applyNumberFormat="1" applyFont="1" applyFill="1" applyBorder="1" applyAlignment="1">
      <alignment horizontal="right" vertical="center"/>
    </xf>
    <xf numFmtId="0" fontId="3" fillId="15" borderId="102" xfId="12" applyFont="1" applyFill="1" applyBorder="1" applyAlignment="1">
      <alignment horizontal="left" vertical="center" wrapText="1"/>
    </xf>
    <xf numFmtId="181" fontId="196" fillId="30" borderId="11" xfId="12" quotePrefix="1" applyNumberFormat="1" applyFont="1" applyFill="1" applyBorder="1" applyAlignment="1">
      <alignment horizontal="right" vertical="center"/>
    </xf>
    <xf numFmtId="3" fontId="190" fillId="30" borderId="10" xfId="4" applyNumberFormat="1" applyFont="1" applyFill="1" applyBorder="1" applyAlignment="1" applyProtection="1">
      <alignment vertical="center"/>
    </xf>
    <xf numFmtId="3" fontId="197" fillId="30" borderId="14" xfId="4" applyNumberFormat="1" applyFont="1" applyFill="1" applyBorder="1" applyAlignment="1" applyProtection="1">
      <alignment vertical="center"/>
    </xf>
    <xf numFmtId="3" fontId="197" fillId="30" borderId="15" xfId="4" applyNumberFormat="1" applyFont="1" applyFill="1" applyBorder="1" applyAlignment="1" applyProtection="1">
      <alignment vertical="center"/>
    </xf>
    <xf numFmtId="0" fontId="8" fillId="15" borderId="103" xfId="12" applyFont="1" applyFill="1" applyBorder="1" applyAlignment="1">
      <alignment horizontal="left" vertical="center" wrapText="1"/>
    </xf>
    <xf numFmtId="181" fontId="9" fillId="15" borderId="58" xfId="12" quotePrefix="1" applyNumberFormat="1" applyFont="1" applyFill="1" applyBorder="1" applyAlignment="1">
      <alignment horizontal="right"/>
    </xf>
    <xf numFmtId="0" fontId="3" fillId="15" borderId="59" xfId="12" applyFont="1" applyFill="1" applyBorder="1" applyAlignment="1">
      <alignment horizontal="left" wrapText="1"/>
    </xf>
    <xf numFmtId="181" fontId="9" fillId="15" borderId="63" xfId="12" quotePrefix="1" applyNumberFormat="1" applyFont="1" applyFill="1" applyBorder="1" applyAlignment="1">
      <alignment horizontal="right"/>
    </xf>
    <xf numFmtId="0" fontId="3" fillId="15" borderId="64" xfId="12" applyFont="1" applyFill="1" applyBorder="1" applyAlignment="1">
      <alignment horizontal="left" wrapText="1"/>
    </xf>
    <xf numFmtId="0" fontId="13" fillId="15" borderId="59" xfId="12" applyFont="1" applyFill="1" applyBorder="1" applyAlignment="1">
      <alignment horizontal="left" vertical="center" wrapText="1"/>
    </xf>
    <xf numFmtId="0" fontId="13" fillId="15" borderId="23" xfId="12" applyFont="1" applyFill="1" applyBorder="1" applyAlignment="1">
      <alignment horizontal="left" vertical="center" wrapText="1"/>
    </xf>
    <xf numFmtId="0" fontId="13" fillId="15" borderId="64" xfId="12" applyFont="1" applyFill="1" applyBorder="1" applyAlignment="1">
      <alignment horizontal="left" vertical="center" wrapText="1"/>
    </xf>
    <xf numFmtId="3" fontId="12" fillId="15" borderId="56" xfId="4" applyNumberFormat="1" applyFont="1" applyFill="1" applyBorder="1" applyAlignment="1" applyProtection="1">
      <alignment horizontal="right" vertical="center"/>
      <protection locked="0"/>
    </xf>
    <xf numFmtId="3" fontId="12" fillId="15" borderId="1" xfId="4" applyNumberFormat="1" applyFont="1" applyFill="1" applyBorder="1" applyAlignment="1" applyProtection="1">
      <alignment horizontal="right" vertical="center"/>
      <protection locked="0"/>
    </xf>
    <xf numFmtId="0" fontId="14" fillId="15" borderId="59" xfId="12" applyFont="1" applyFill="1" applyBorder="1" applyAlignment="1">
      <alignment horizontal="left" vertical="center" wrapText="1"/>
    </xf>
    <xf numFmtId="0" fontId="14" fillId="15" borderId="64" xfId="12" applyFont="1" applyFill="1" applyBorder="1" applyAlignment="1">
      <alignment horizontal="left" vertical="center" wrapText="1"/>
    </xf>
    <xf numFmtId="0" fontId="13" fillId="15" borderId="32" xfId="12" applyFont="1" applyFill="1" applyBorder="1" applyAlignment="1">
      <alignment horizontal="left" vertical="center" wrapText="1"/>
    </xf>
    <xf numFmtId="0" fontId="12" fillId="15" borderId="17" xfId="12" quotePrefix="1" applyFont="1" applyFill="1" applyBorder="1" applyAlignment="1">
      <alignment horizontal="right" vertical="center"/>
    </xf>
    <xf numFmtId="181" fontId="14" fillId="15" borderId="58" xfId="12" quotePrefix="1" applyNumberFormat="1" applyFont="1" applyFill="1" applyBorder="1" applyAlignment="1">
      <alignment horizontal="right" vertical="center"/>
    </xf>
    <xf numFmtId="0" fontId="14" fillId="15" borderId="23" xfId="12" applyFont="1" applyFill="1" applyBorder="1" applyAlignment="1">
      <alignment horizontal="left" vertical="center" wrapText="1"/>
    </xf>
    <xf numFmtId="0" fontId="14" fillId="15" borderId="0" xfId="12" applyFont="1" applyFill="1" applyBorder="1" applyAlignment="1">
      <alignment horizontal="left" vertical="center" wrapText="1"/>
    </xf>
    <xf numFmtId="0" fontId="14" fillId="15" borderId="19" xfId="12" applyFont="1" applyFill="1" applyBorder="1" applyAlignment="1">
      <alignment horizontal="left" wrapText="1"/>
    </xf>
    <xf numFmtId="0" fontId="14" fillId="15" borderId="64" xfId="12" applyFont="1" applyFill="1" applyBorder="1" applyAlignment="1">
      <alignment horizontal="left" wrapText="1"/>
    </xf>
    <xf numFmtId="0" fontId="14" fillId="15" borderId="59" xfId="12" applyFont="1" applyFill="1" applyBorder="1" applyAlignment="1">
      <alignment horizontal="left" wrapText="1"/>
    </xf>
    <xf numFmtId="0" fontId="14" fillId="15" borderId="32" xfId="12" applyFont="1" applyFill="1" applyBorder="1" applyAlignment="1">
      <alignment horizontal="left" wrapText="1"/>
    </xf>
    <xf numFmtId="188" fontId="154" fillId="21" borderId="53" xfId="4" applyNumberFormat="1" applyFont="1" applyFill="1" applyBorder="1" applyAlignment="1" applyProtection="1">
      <alignment horizontal="center" vertical="center"/>
    </xf>
    <xf numFmtId="188" fontId="154" fillId="21" borderId="55" xfId="4" applyNumberFormat="1" applyFont="1" applyFill="1" applyBorder="1" applyAlignment="1" applyProtection="1">
      <alignment horizontal="center" vertical="center"/>
    </xf>
    <xf numFmtId="188" fontId="154" fillId="21" borderId="57" xfId="4" applyNumberFormat="1" applyFont="1" applyFill="1" applyBorder="1" applyAlignment="1" applyProtection="1">
      <alignment horizontal="center" vertical="center"/>
    </xf>
    <xf numFmtId="178" fontId="6" fillId="15" borderId="17" xfId="12" applyNumberFormat="1" applyFont="1" applyFill="1" applyBorder="1" applyAlignment="1">
      <alignment horizontal="right" vertical="center"/>
    </xf>
    <xf numFmtId="181" fontId="9" fillId="15" borderId="75" xfId="12" quotePrefix="1" applyNumberFormat="1" applyFont="1" applyFill="1" applyBorder="1" applyAlignment="1">
      <alignment horizontal="right" vertical="center"/>
    </xf>
    <xf numFmtId="0" fontId="3" fillId="15" borderId="76" xfId="12" applyFont="1" applyFill="1" applyBorder="1" applyAlignment="1">
      <alignment horizontal="left" vertical="center" wrapText="1"/>
    </xf>
    <xf numFmtId="188" fontId="162" fillId="21" borderId="78" xfId="4" applyNumberFormat="1" applyFont="1" applyFill="1" applyBorder="1" applyAlignment="1" applyProtection="1">
      <alignment horizontal="center" vertical="center"/>
    </xf>
    <xf numFmtId="188" fontId="162" fillId="21" borderId="75" xfId="4" applyNumberFormat="1" applyFont="1" applyFill="1" applyBorder="1" applyAlignment="1" applyProtection="1">
      <alignment horizontal="center" vertical="center"/>
    </xf>
    <xf numFmtId="188" fontId="162" fillId="31" borderId="79" xfId="4" applyNumberFormat="1" applyFont="1" applyFill="1" applyBorder="1" applyAlignment="1" applyProtection="1">
      <alignment horizontal="center" vertical="center"/>
    </xf>
    <xf numFmtId="188" fontId="162" fillId="31" borderId="30" xfId="4" applyNumberFormat="1" applyFont="1" applyFill="1" applyBorder="1" applyAlignment="1" applyProtection="1">
      <alignment horizontal="center" vertical="center"/>
    </xf>
    <xf numFmtId="178" fontId="198" fillId="29" borderId="104" xfId="12" applyNumberFormat="1" applyFont="1" applyFill="1" applyBorder="1" applyAlignment="1">
      <alignment horizontal="right" vertical="center"/>
    </xf>
    <xf numFmtId="181" fontId="199" fillId="29" borderId="41" xfId="12" quotePrefix="1" applyNumberFormat="1" applyFont="1" applyFill="1" applyBorder="1" applyAlignment="1">
      <alignment horizontal="right" vertical="center"/>
    </xf>
    <xf numFmtId="0" fontId="190" fillId="29" borderId="105" xfId="12" applyFont="1" applyFill="1" applyBorder="1" applyAlignment="1">
      <alignment horizontal="center" vertical="center" wrapText="1"/>
    </xf>
    <xf numFmtId="3" fontId="196" fillId="29" borderId="80" xfId="4" applyNumberFormat="1" applyFont="1" applyFill="1" applyBorder="1" applyAlignment="1" applyProtection="1">
      <alignment vertical="center"/>
    </xf>
    <xf numFmtId="3" fontId="191" fillId="29" borderId="40" xfId="4" applyNumberFormat="1" applyFont="1" applyFill="1" applyBorder="1" applyAlignment="1">
      <alignment vertical="center"/>
    </xf>
    <xf numFmtId="3" fontId="191" fillId="29" borderId="106" xfId="4" applyNumberFormat="1" applyFont="1" applyFill="1" applyBorder="1" applyAlignment="1">
      <alignment vertical="center"/>
    </xf>
    <xf numFmtId="3" fontId="191" fillId="29" borderId="42" xfId="4" applyNumberFormat="1" applyFont="1" applyFill="1" applyBorder="1" applyAlignment="1">
      <alignment vertical="center"/>
    </xf>
    <xf numFmtId="3" fontId="3" fillId="10" borderId="42" xfId="4" applyNumberFormat="1" applyFont="1" applyFill="1" applyBorder="1" applyAlignment="1" applyProtection="1">
      <alignment vertical="center"/>
    </xf>
    <xf numFmtId="190" fontId="189" fillId="15" borderId="94" xfId="8" applyNumberFormat="1" applyFont="1" applyFill="1" applyBorder="1" applyProtection="1"/>
    <xf numFmtId="190" fontId="200" fillId="15" borderId="94" xfId="8" applyNumberFormat="1" applyFont="1" applyFill="1" applyBorder="1" applyAlignment="1" applyProtection="1">
      <alignment horizontal="center"/>
    </xf>
    <xf numFmtId="0" fontId="3" fillId="15" borderId="0" xfId="4" applyFont="1" applyFill="1" applyBorder="1" applyAlignment="1" applyProtection="1">
      <alignment horizontal="right" vertical="center"/>
    </xf>
    <xf numFmtId="3" fontId="201" fillId="17" borderId="3" xfId="4" applyNumberFormat="1" applyFont="1" applyFill="1" applyBorder="1" applyAlignment="1" applyProtection="1">
      <alignment horizontal="center" vertical="center"/>
      <protection locked="0"/>
    </xf>
    <xf numFmtId="0" fontId="3" fillId="15" borderId="107" xfId="4" applyFont="1" applyFill="1" applyBorder="1" applyAlignment="1" applyProtection="1">
      <alignment vertical="center"/>
    </xf>
    <xf numFmtId="0" fontId="14" fillId="15" borderId="0" xfId="4" applyFont="1" applyFill="1" applyBorder="1" applyAlignment="1" applyProtection="1">
      <alignment vertical="center"/>
    </xf>
    <xf numFmtId="0" fontId="3" fillId="15" borderId="12" xfId="4" applyFont="1" applyFill="1" applyBorder="1" applyAlignment="1" applyProtection="1">
      <alignment horizontal="center" vertical="center"/>
    </xf>
    <xf numFmtId="0" fontId="202" fillId="15" borderId="12" xfId="4" applyFont="1" applyFill="1" applyBorder="1" applyAlignment="1" applyProtection="1">
      <alignment vertical="center"/>
    </xf>
    <xf numFmtId="0" fontId="14" fillId="15" borderId="81" xfId="4" applyFont="1" applyFill="1" applyBorder="1" applyAlignment="1" applyProtection="1">
      <alignment horizontal="right" vertical="center"/>
    </xf>
    <xf numFmtId="0" fontId="203" fillId="24" borderId="3" xfId="4" applyFont="1" applyFill="1" applyBorder="1" applyAlignment="1" applyProtection="1">
      <alignment horizontal="center" vertical="center"/>
      <protection locked="0"/>
    </xf>
    <xf numFmtId="3" fontId="203" fillId="24" borderId="3" xfId="4" applyNumberFormat="1" applyFont="1" applyFill="1" applyBorder="1" applyAlignment="1" applyProtection="1">
      <alignment horizontal="center" vertical="center"/>
      <protection locked="0"/>
    </xf>
    <xf numFmtId="0" fontId="14" fillId="0" borderId="0" xfId="4" applyFont="1" applyAlignment="1" applyProtection="1">
      <alignment horizontal="right" vertical="center"/>
    </xf>
    <xf numFmtId="0" fontId="202" fillId="15" borderId="0" xfId="4" applyFont="1" applyFill="1" applyAlignment="1">
      <alignment vertical="center"/>
    </xf>
    <xf numFmtId="0" fontId="202" fillId="15" borderId="0" xfId="4" applyFont="1" applyFill="1" applyAlignment="1">
      <alignment vertical="center" wrapText="1"/>
    </xf>
    <xf numFmtId="0" fontId="3" fillId="16" borderId="0" xfId="4" applyFont="1" applyFill="1" applyAlignment="1">
      <alignment vertical="center"/>
    </xf>
    <xf numFmtId="0" fontId="3" fillId="16" borderId="0" xfId="4" applyFont="1" applyFill="1" applyAlignment="1">
      <alignment vertical="center" wrapText="1"/>
    </xf>
    <xf numFmtId="0" fontId="3" fillId="18" borderId="0" xfId="4" applyFont="1" applyFill="1" applyAlignment="1">
      <alignment vertical="center" wrapText="1"/>
    </xf>
    <xf numFmtId="0" fontId="171" fillId="24" borderId="16" xfId="4" applyFont="1" applyFill="1" applyBorder="1" applyAlignment="1" applyProtection="1">
      <alignment vertical="center" wrapText="1"/>
    </xf>
    <xf numFmtId="3" fontId="3" fillId="0" borderId="0" xfId="4" applyNumberFormat="1" applyFont="1" applyFill="1" applyAlignment="1" applyProtection="1">
      <alignment horizontal="right" vertical="center"/>
      <protection locked="0"/>
    </xf>
    <xf numFmtId="0" fontId="11" fillId="15" borderId="0" xfId="4" applyFont="1" applyFill="1" applyAlignment="1">
      <alignment horizontal="right" vertical="center" wrapText="1"/>
    </xf>
    <xf numFmtId="0" fontId="86" fillId="15" borderId="0" xfId="0" applyFont="1" applyFill="1" applyProtection="1"/>
    <xf numFmtId="0" fontId="57" fillId="15" borderId="0" xfId="0" quotePrefix="1" applyFont="1" applyFill="1" applyAlignment="1" applyProtection="1">
      <alignment horizontal="left"/>
    </xf>
    <xf numFmtId="0" fontId="87" fillId="15" borderId="0" xfId="0" applyFont="1" applyFill="1" applyProtection="1"/>
    <xf numFmtId="0" fontId="58" fillId="15" borderId="0" xfId="0" applyFont="1" applyFill="1" applyAlignment="1" applyProtection="1">
      <alignment horizontal="left"/>
    </xf>
    <xf numFmtId="0" fontId="87" fillId="0" borderId="0" xfId="0" applyFont="1" applyProtection="1"/>
    <xf numFmtId="0" fontId="86" fillId="0" borderId="0" xfId="0" applyFont="1" applyProtection="1"/>
    <xf numFmtId="0" fontId="86" fillId="32" borderId="0" xfId="0" applyFont="1" applyFill="1" applyBorder="1" applyProtection="1"/>
    <xf numFmtId="0" fontId="87" fillId="32" borderId="0" xfId="0" applyFont="1" applyFill="1" applyBorder="1" applyProtection="1"/>
    <xf numFmtId="0" fontId="57" fillId="15" borderId="0" xfId="0" applyFont="1" applyFill="1" applyAlignment="1" applyProtection="1">
      <alignment horizontal="left"/>
    </xf>
    <xf numFmtId="0" fontId="88" fillId="15" borderId="0" xfId="0" applyFont="1" applyFill="1" applyAlignment="1" applyProtection="1">
      <alignment horizontal="left"/>
    </xf>
    <xf numFmtId="0" fontId="87" fillId="15" borderId="0" xfId="0" quotePrefix="1" applyFont="1" applyFill="1" applyAlignment="1" applyProtection="1">
      <alignment horizontal="left"/>
    </xf>
    <xf numFmtId="0" fontId="89" fillId="15" borderId="0" xfId="0" quotePrefix="1" applyFont="1" applyFill="1" applyBorder="1" applyAlignment="1" applyProtection="1">
      <alignment horizontal="left"/>
    </xf>
    <xf numFmtId="0" fontId="58" fillId="28" borderId="106" xfId="0" quotePrefix="1" applyFont="1" applyFill="1" applyBorder="1" applyAlignment="1" applyProtection="1">
      <alignment horizontal="left"/>
    </xf>
    <xf numFmtId="0" fontId="89" fillId="28" borderId="108" xfId="0" quotePrefix="1" applyFont="1" applyFill="1" applyBorder="1" applyAlignment="1" applyProtection="1">
      <alignment horizontal="left"/>
    </xf>
    <xf numFmtId="0" fontId="87" fillId="28" borderId="108" xfId="0" applyFont="1" applyFill="1" applyBorder="1" applyProtection="1"/>
    <xf numFmtId="0" fontId="87" fillId="15" borderId="0" xfId="0" applyFont="1" applyFill="1" applyBorder="1" applyProtection="1"/>
    <xf numFmtId="0" fontId="87" fillId="0" borderId="0" xfId="0" applyFont="1" applyBorder="1" applyProtection="1"/>
    <xf numFmtId="0" fontId="58" fillId="15" borderId="0" xfId="0" applyFont="1" applyFill="1" applyProtection="1"/>
    <xf numFmtId="0" fontId="34" fillId="24" borderId="3" xfId="0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right"/>
    </xf>
    <xf numFmtId="179" fontId="155" fillId="33" borderId="3" xfId="4" applyNumberFormat="1" applyFont="1" applyFill="1" applyBorder="1" applyAlignment="1" applyProtection="1">
      <alignment horizontal="center" vertical="center"/>
    </xf>
    <xf numFmtId="0" fontId="3" fillId="15" borderId="0" xfId="4" applyFont="1" applyFill="1" applyAlignment="1" applyProtection="1">
      <alignment horizontal="right" vertical="center"/>
    </xf>
    <xf numFmtId="187" fontId="11" fillId="24" borderId="3" xfId="4" applyNumberFormat="1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center"/>
    </xf>
    <xf numFmtId="0" fontId="34" fillId="32" borderId="0" xfId="0" applyFont="1" applyFill="1" applyBorder="1" applyProtection="1"/>
    <xf numFmtId="0" fontId="34" fillId="15" borderId="0" xfId="0" applyFont="1" applyFill="1" applyAlignment="1" applyProtection="1">
      <alignment horizontal="center" vertical="center"/>
    </xf>
    <xf numFmtId="0" fontId="87" fillId="15" borderId="0" xfId="0" applyFont="1" applyFill="1" applyAlignment="1" applyProtection="1">
      <alignment horizontal="right"/>
    </xf>
    <xf numFmtId="0" fontId="88" fillId="19" borderId="3" xfId="0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right" vertical="center"/>
    </xf>
    <xf numFmtId="0" fontId="204" fillId="15" borderId="0" xfId="0" applyFont="1" applyFill="1" applyBorder="1" applyAlignment="1" applyProtection="1">
      <alignment horizontal="right"/>
    </xf>
    <xf numFmtId="0" fontId="34" fillId="15" borderId="0" xfId="0" applyFont="1" applyFill="1" applyBorder="1" applyProtection="1"/>
    <xf numFmtId="0" fontId="205" fillId="17" borderId="3" xfId="4" applyFont="1" applyFill="1" applyBorder="1" applyAlignment="1" applyProtection="1">
      <alignment horizontal="center" vertical="center"/>
    </xf>
    <xf numFmtId="0" fontId="57" fillId="15" borderId="0" xfId="0" applyFont="1" applyFill="1" applyBorder="1" applyProtection="1"/>
    <xf numFmtId="0" fontId="34" fillId="0" borderId="47" xfId="0" applyFont="1" applyBorder="1" applyProtection="1"/>
    <xf numFmtId="0" fontId="86" fillId="15" borderId="0" xfId="0" applyFont="1" applyFill="1" applyBorder="1" applyProtection="1"/>
    <xf numFmtId="0" fontId="34" fillId="15" borderId="47" xfId="0" applyFont="1" applyFill="1" applyBorder="1" applyProtection="1"/>
    <xf numFmtId="0" fontId="57" fillId="15" borderId="47" xfId="0" applyFont="1" applyFill="1" applyBorder="1" applyProtection="1"/>
    <xf numFmtId="178" fontId="57" fillId="15" borderId="0" xfId="0" applyNumberFormat="1" applyFont="1" applyFill="1" applyBorder="1" applyProtection="1"/>
    <xf numFmtId="178" fontId="57" fillId="15" borderId="0" xfId="0" applyNumberFormat="1" applyFont="1" applyFill="1" applyBorder="1" applyAlignment="1" applyProtection="1">
      <alignment horizontal="left"/>
    </xf>
    <xf numFmtId="0" fontId="34" fillId="15" borderId="0" xfId="0" applyFont="1" applyFill="1" applyProtection="1"/>
    <xf numFmtId="0" fontId="57" fillId="15" borderId="73" xfId="0" quotePrefix="1" applyFont="1" applyFill="1" applyBorder="1" applyAlignment="1" applyProtection="1">
      <alignment horizontal="center"/>
    </xf>
    <xf numFmtId="0" fontId="57" fillId="15" borderId="17" xfId="0" quotePrefix="1" applyFont="1" applyFill="1" applyBorder="1" applyAlignment="1" applyProtection="1">
      <alignment horizontal="center"/>
    </xf>
    <xf numFmtId="0" fontId="91" fillId="19" borderId="5" xfId="0" applyFont="1" applyFill="1" applyBorder="1" applyAlignment="1" applyProtection="1">
      <alignment horizontal="left" vertical="center"/>
    </xf>
    <xf numFmtId="0" fontId="91" fillId="19" borderId="6" xfId="4" applyFont="1" applyFill="1" applyBorder="1" applyAlignment="1" applyProtection="1">
      <alignment horizontal="left" vertical="center"/>
    </xf>
    <xf numFmtId="0" fontId="91" fillId="19" borderId="6" xfId="0" applyFont="1" applyFill="1" applyBorder="1" applyAlignment="1" applyProtection="1">
      <alignment horizontal="left" vertical="center"/>
    </xf>
    <xf numFmtId="178" fontId="57" fillId="15" borderId="17" xfId="0" applyNumberFormat="1" applyFont="1" applyFill="1" applyBorder="1" applyAlignment="1" applyProtection="1">
      <alignment horizontal="center" vertical="center" wrapText="1"/>
    </xf>
    <xf numFmtId="0" fontId="88" fillId="19" borderId="109" xfId="4" applyFont="1" applyFill="1" applyBorder="1" applyAlignment="1" applyProtection="1">
      <alignment horizontal="center" vertical="center"/>
    </xf>
    <xf numFmtId="0" fontId="34" fillId="0" borderId="0" xfId="0" applyFont="1" applyProtection="1"/>
    <xf numFmtId="0" fontId="58" fillId="15" borderId="10" xfId="0" quotePrefix="1" applyFont="1" applyFill="1" applyBorder="1" applyAlignment="1" applyProtection="1">
      <alignment horizontal="center" vertical="top"/>
    </xf>
    <xf numFmtId="0" fontId="57" fillId="15" borderId="10" xfId="0" quotePrefix="1" applyFont="1" applyFill="1" applyBorder="1" applyAlignment="1" applyProtection="1">
      <alignment horizontal="center"/>
    </xf>
    <xf numFmtId="0" fontId="91" fillId="17" borderId="4" xfId="0" applyFont="1" applyFill="1" applyBorder="1" applyAlignment="1" applyProtection="1">
      <alignment horizontal="center" vertical="center" wrapText="1"/>
    </xf>
    <xf numFmtId="0" fontId="91" fillId="17" borderId="3" xfId="0" applyFont="1" applyFill="1" applyBorder="1" applyAlignment="1" applyProtection="1">
      <alignment horizontal="center" vertical="center" wrapText="1"/>
    </xf>
    <xf numFmtId="0" fontId="57" fillId="15" borderId="17" xfId="0" applyFont="1" applyFill="1" applyBorder="1" applyAlignment="1" applyProtection="1">
      <alignment horizontal="center"/>
    </xf>
    <xf numFmtId="0" fontId="88" fillId="17" borderId="3" xfId="0" applyFont="1" applyFill="1" applyBorder="1" applyAlignment="1" applyProtection="1">
      <alignment horizontal="left" vertical="center" wrapText="1"/>
    </xf>
    <xf numFmtId="0" fontId="34" fillId="15" borderId="73" xfId="0" applyFont="1" applyFill="1" applyBorder="1" applyAlignment="1" applyProtection="1">
      <alignment horizontal="center"/>
    </xf>
    <xf numFmtId="0" fontId="57" fillId="15" borderId="73" xfId="0" applyFont="1" applyFill="1" applyBorder="1" applyAlignment="1" applyProtection="1">
      <alignment horizontal="center"/>
    </xf>
    <xf numFmtId="0" fontId="57" fillId="15" borderId="85" xfId="0" applyFont="1" applyFill="1" applyBorder="1" applyAlignment="1" applyProtection="1">
      <alignment horizontal="center"/>
    </xf>
    <xf numFmtId="0" fontId="57" fillId="15" borderId="84" xfId="0" applyFont="1" applyFill="1" applyBorder="1" applyAlignment="1" applyProtection="1">
      <alignment horizontal="center"/>
    </xf>
    <xf numFmtId="0" fontId="88" fillId="15" borderId="15" xfId="0" applyFont="1" applyFill="1" applyBorder="1" applyAlignment="1" applyProtection="1">
      <alignment horizontal="left"/>
    </xf>
    <xf numFmtId="0" fontId="34" fillId="15" borderId="52" xfId="0" applyFont="1" applyFill="1" applyBorder="1" applyAlignment="1" applyProtection="1">
      <alignment horizontal="center"/>
    </xf>
    <xf numFmtId="0" fontId="34" fillId="15" borderId="52" xfId="0" applyFont="1" applyFill="1" applyBorder="1" applyProtection="1"/>
    <xf numFmtId="0" fontId="57" fillId="15" borderId="52" xfId="0" quotePrefix="1" applyFont="1" applyFill="1" applyBorder="1" applyAlignment="1" applyProtection="1">
      <alignment horizontal="center"/>
    </xf>
    <xf numFmtId="0" fontId="91" fillId="15" borderId="8" xfId="0" quotePrefix="1" applyFont="1" applyFill="1" applyBorder="1" applyAlignment="1" applyProtection="1">
      <alignment horizontal="center"/>
    </xf>
    <xf numFmtId="0" fontId="91" fillId="15" borderId="3" xfId="0" quotePrefix="1" applyFont="1" applyFill="1" applyBorder="1" applyAlignment="1" applyProtection="1">
      <alignment horizontal="center"/>
    </xf>
    <xf numFmtId="0" fontId="86" fillId="15" borderId="17" xfId="0" applyFont="1" applyFill="1" applyBorder="1" applyProtection="1"/>
    <xf numFmtId="0" fontId="88" fillId="15" borderId="3" xfId="0" quotePrefix="1" applyFont="1" applyFill="1" applyBorder="1" applyAlignment="1" applyProtection="1">
      <alignment horizontal="left"/>
    </xf>
    <xf numFmtId="0" fontId="34" fillId="15" borderId="73" xfId="0" applyFont="1" applyFill="1" applyBorder="1" applyProtection="1"/>
    <xf numFmtId="0" fontId="57" fillId="15" borderId="73" xfId="0" applyFont="1" applyFill="1" applyBorder="1" applyAlignment="1" applyProtection="1"/>
    <xf numFmtId="0" fontId="57" fillId="15" borderId="56" xfId="0" applyFont="1" applyFill="1" applyBorder="1" applyAlignment="1" applyProtection="1"/>
    <xf numFmtId="0" fontId="57" fillId="15" borderId="1" xfId="0" applyFont="1" applyFill="1" applyBorder="1" applyAlignment="1" applyProtection="1"/>
    <xf numFmtId="0" fontId="57" fillId="15" borderId="17" xfId="0" applyFont="1" applyFill="1" applyBorder="1" applyAlignment="1" applyProtection="1"/>
    <xf numFmtId="0" fontId="88" fillId="15" borderId="1" xfId="0" applyFont="1" applyFill="1" applyBorder="1" applyAlignment="1" applyProtection="1">
      <alignment horizontal="left"/>
    </xf>
    <xf numFmtId="0" fontId="34" fillId="0" borderId="0" xfId="0" applyFont="1" applyBorder="1" applyProtection="1"/>
    <xf numFmtId="0" fontId="58" fillId="19" borderId="80" xfId="0" applyFont="1" applyFill="1" applyBorder="1" applyAlignment="1" applyProtection="1">
      <alignment horizontal="left"/>
    </xf>
    <xf numFmtId="0" fontId="34" fillId="19" borderId="80" xfId="0" applyFont="1" applyFill="1" applyBorder="1" applyAlignment="1" applyProtection="1">
      <alignment horizontal="left"/>
    </xf>
    <xf numFmtId="0" fontId="57" fillId="19" borderId="80" xfId="0" quotePrefix="1" applyFont="1" applyFill="1" applyBorder="1" applyAlignment="1" applyProtection="1">
      <alignment horizontal="left"/>
    </xf>
    <xf numFmtId="3" fontId="57" fillId="19" borderId="80" xfId="0" applyNumberFormat="1" applyFont="1" applyFill="1" applyBorder="1" applyAlignment="1" applyProtection="1"/>
    <xf numFmtId="3" fontId="34" fillId="19" borderId="40" xfId="0" applyNumberFormat="1" applyFont="1" applyFill="1" applyBorder="1" applyAlignment="1" applyProtection="1"/>
    <xf numFmtId="3" fontId="34" fillId="19" borderId="41" xfId="0" applyNumberFormat="1" applyFont="1" applyFill="1" applyBorder="1" applyAlignment="1" applyProtection="1"/>
    <xf numFmtId="4" fontId="57" fillId="15" borderId="17" xfId="0" applyNumberFormat="1" applyFont="1" applyFill="1" applyBorder="1" applyAlignment="1" applyProtection="1"/>
    <xf numFmtId="3" fontId="88" fillId="19" borderId="41" xfId="0" applyNumberFormat="1" applyFont="1" applyFill="1" applyBorder="1" applyAlignment="1" applyProtection="1">
      <alignment horizontal="center"/>
    </xf>
    <xf numFmtId="178" fontId="34" fillId="0" borderId="12" xfId="0" applyNumberFormat="1" applyFont="1" applyBorder="1" applyProtection="1"/>
    <xf numFmtId="0" fontId="34" fillId="15" borderId="110" xfId="0" applyFont="1" applyFill="1" applyBorder="1" applyAlignment="1" applyProtection="1">
      <alignment horizontal="left"/>
    </xf>
    <xf numFmtId="3" fontId="34" fillId="15" borderId="110" xfId="0" applyNumberFormat="1" applyFont="1" applyFill="1" applyBorder="1" applyAlignment="1" applyProtection="1"/>
    <xf numFmtId="3" fontId="34" fillId="15" borderId="111" xfId="0" applyNumberFormat="1" applyFont="1" applyFill="1" applyBorder="1" applyAlignment="1" applyProtection="1"/>
    <xf numFmtId="3" fontId="34" fillId="15" borderId="112" xfId="0" applyNumberFormat="1" applyFont="1" applyFill="1" applyBorder="1" applyAlignment="1" applyProtection="1"/>
    <xf numFmtId="1" fontId="57" fillId="15" borderId="17" xfId="0" applyNumberFormat="1" applyFont="1" applyFill="1" applyBorder="1" applyAlignment="1" applyProtection="1">
      <alignment horizontal="right"/>
    </xf>
    <xf numFmtId="3" fontId="92" fillId="15" borderId="112" xfId="0" applyNumberFormat="1" applyFont="1" applyFill="1" applyBorder="1" applyAlignment="1" applyProtection="1">
      <alignment horizontal="center"/>
    </xf>
    <xf numFmtId="178" fontId="34" fillId="0" borderId="0" xfId="0" applyNumberFormat="1" applyFont="1" applyBorder="1" applyProtection="1"/>
    <xf numFmtId="0" fontId="34" fillId="15" borderId="57" xfId="0" applyFont="1" applyFill="1" applyBorder="1" applyAlignment="1" applyProtection="1">
      <alignment horizontal="left"/>
    </xf>
    <xf numFmtId="3" fontId="34" fillId="15" borderId="57" xfId="0" applyNumberFormat="1" applyFont="1" applyFill="1" applyBorder="1" applyAlignment="1" applyProtection="1"/>
    <xf numFmtId="3" fontId="34" fillId="15" borderId="29" xfId="0" applyNumberFormat="1" applyFont="1" applyFill="1" applyBorder="1" applyAlignment="1" applyProtection="1"/>
    <xf numFmtId="3" fontId="34" fillId="15" borderId="27" xfId="0" applyNumberFormat="1" applyFont="1" applyFill="1" applyBorder="1" applyAlignment="1" applyProtection="1"/>
    <xf numFmtId="3" fontId="92" fillId="15" borderId="27" xfId="0" applyNumberFormat="1" applyFont="1" applyFill="1" applyBorder="1" applyAlignment="1" applyProtection="1">
      <alignment horizontal="center"/>
    </xf>
    <xf numFmtId="0" fontId="34" fillId="15" borderId="52" xfId="0" applyFont="1" applyFill="1" applyBorder="1" applyAlignment="1" applyProtection="1">
      <alignment horizontal="left"/>
    </xf>
    <xf numFmtId="3" fontId="34" fillId="15" borderId="52" xfId="0" applyNumberFormat="1" applyFont="1" applyFill="1" applyBorder="1" applyAlignment="1" applyProtection="1"/>
    <xf numFmtId="3" fontId="34" fillId="15" borderId="8" xfId="0" applyNumberFormat="1" applyFont="1" applyFill="1" applyBorder="1" applyAlignment="1" applyProtection="1"/>
    <xf numFmtId="3" fontId="34" fillId="15" borderId="3" xfId="0" applyNumberFormat="1" applyFont="1" applyFill="1" applyBorder="1" applyAlignment="1" applyProtection="1"/>
    <xf numFmtId="3" fontId="92" fillId="15" borderId="3" xfId="0" applyNumberFormat="1" applyFont="1" applyFill="1" applyBorder="1" applyAlignment="1" applyProtection="1">
      <alignment horizontal="center"/>
    </xf>
    <xf numFmtId="0" fontId="34" fillId="15" borderId="10" xfId="0" applyFont="1" applyFill="1" applyBorder="1" applyAlignment="1" applyProtection="1">
      <alignment horizontal="left"/>
    </xf>
    <xf numFmtId="3" fontId="34" fillId="15" borderId="10" xfId="0" applyNumberFormat="1" applyFont="1" applyFill="1" applyBorder="1" applyAlignment="1" applyProtection="1"/>
    <xf numFmtId="3" fontId="34" fillId="15" borderId="14" xfId="0" applyNumberFormat="1" applyFont="1" applyFill="1" applyBorder="1" applyAlignment="1" applyProtection="1"/>
    <xf numFmtId="3" fontId="34" fillId="15" borderId="15" xfId="0" applyNumberFormat="1" applyFont="1" applyFill="1" applyBorder="1" applyAlignment="1" applyProtection="1"/>
    <xf numFmtId="3" fontId="92" fillId="15" borderId="15" xfId="0" applyNumberFormat="1" applyFont="1" applyFill="1" applyBorder="1" applyAlignment="1" applyProtection="1">
      <alignment horizontal="center"/>
    </xf>
    <xf numFmtId="0" fontId="34" fillId="17" borderId="53" xfId="0" applyFont="1" applyFill="1" applyBorder="1" applyAlignment="1" applyProtection="1">
      <alignment horizontal="left"/>
    </xf>
    <xf numFmtId="1" fontId="57" fillId="17" borderId="53" xfId="0" applyNumberFormat="1" applyFont="1" applyFill="1" applyBorder="1" applyAlignment="1" applyProtection="1"/>
    <xf numFmtId="3" fontId="92" fillId="17" borderId="53" xfId="0" applyNumberFormat="1" applyFont="1" applyFill="1" applyBorder="1" applyAlignment="1" applyProtection="1"/>
    <xf numFmtId="3" fontId="92" fillId="17" borderId="20" xfId="0" applyNumberFormat="1" applyFont="1" applyFill="1" applyBorder="1" applyAlignment="1" applyProtection="1"/>
    <xf numFmtId="3" fontId="92" fillId="17" borderId="18" xfId="0" applyNumberFormat="1" applyFont="1" applyFill="1" applyBorder="1" applyAlignment="1" applyProtection="1"/>
    <xf numFmtId="3" fontId="92" fillId="17" borderId="18" xfId="0" applyNumberFormat="1" applyFont="1" applyFill="1" applyBorder="1" applyAlignment="1" applyProtection="1">
      <alignment horizontal="center"/>
    </xf>
    <xf numFmtId="0" fontId="34" fillId="17" borderId="55" xfId="0" applyFont="1" applyFill="1" applyBorder="1" applyAlignment="1" applyProtection="1">
      <alignment horizontal="left"/>
    </xf>
    <xf numFmtId="1" fontId="57" fillId="17" borderId="55" xfId="0" applyNumberFormat="1" applyFont="1" applyFill="1" applyBorder="1" applyAlignment="1" applyProtection="1"/>
    <xf numFmtId="3" fontId="92" fillId="17" borderId="55" xfId="0" applyNumberFormat="1" applyFont="1" applyFill="1" applyBorder="1" applyAlignment="1" applyProtection="1"/>
    <xf numFmtId="3" fontId="92" fillId="17" borderId="24" xfId="0" applyNumberFormat="1" applyFont="1" applyFill="1" applyBorder="1" applyAlignment="1" applyProtection="1"/>
    <xf numFmtId="3" fontId="92" fillId="17" borderId="22" xfId="0" applyNumberFormat="1" applyFont="1" applyFill="1" applyBorder="1" applyAlignment="1" applyProtection="1"/>
    <xf numFmtId="3" fontId="92" fillId="17" borderId="22" xfId="0" applyNumberFormat="1" applyFont="1" applyFill="1" applyBorder="1" applyAlignment="1" applyProtection="1">
      <alignment horizontal="center"/>
    </xf>
    <xf numFmtId="0" fontId="34" fillId="17" borderId="113" xfId="0" applyFont="1" applyFill="1" applyBorder="1" applyAlignment="1" applyProtection="1">
      <alignment horizontal="left"/>
    </xf>
    <xf numFmtId="1" fontId="57" fillId="17" borderId="54" xfId="0" applyNumberFormat="1" applyFont="1" applyFill="1" applyBorder="1" applyAlignment="1" applyProtection="1"/>
    <xf numFmtId="3" fontId="92" fillId="17" borderId="54" xfId="0" applyNumberFormat="1" applyFont="1" applyFill="1" applyBorder="1" applyAlignment="1" applyProtection="1"/>
    <xf numFmtId="3" fontId="92" fillId="17" borderId="33" xfId="0" applyNumberFormat="1" applyFont="1" applyFill="1" applyBorder="1" applyAlignment="1" applyProtection="1"/>
    <xf numFmtId="3" fontId="92" fillId="17" borderId="34" xfId="0" applyNumberFormat="1" applyFont="1" applyFill="1" applyBorder="1" applyAlignment="1" applyProtection="1"/>
    <xf numFmtId="3" fontId="92" fillId="17" borderId="34" xfId="0" applyNumberFormat="1" applyFont="1" applyFill="1" applyBorder="1" applyAlignment="1" applyProtection="1">
      <alignment horizontal="center"/>
    </xf>
    <xf numFmtId="0" fontId="34" fillId="15" borderId="114" xfId="0" applyFont="1" applyFill="1" applyBorder="1" applyAlignment="1" applyProtection="1">
      <alignment horizontal="left"/>
    </xf>
    <xf numFmtId="3" fontId="34" fillId="15" borderId="53" xfId="0" applyNumberFormat="1" applyFont="1" applyFill="1" applyBorder="1" applyAlignment="1" applyProtection="1"/>
    <xf numFmtId="3" fontId="34" fillId="15" borderId="20" xfId="0" applyNumberFormat="1" applyFont="1" applyFill="1" applyBorder="1" applyAlignment="1" applyProtection="1"/>
    <xf numFmtId="3" fontId="34" fillId="15" borderId="18" xfId="0" applyNumberFormat="1" applyFont="1" applyFill="1" applyBorder="1" applyAlignment="1" applyProtection="1"/>
    <xf numFmtId="3" fontId="92" fillId="15" borderId="18" xfId="0" applyNumberFormat="1" applyFont="1" applyFill="1" applyBorder="1" applyAlignment="1" applyProtection="1">
      <alignment horizontal="center"/>
    </xf>
    <xf numFmtId="0" fontId="34" fillId="15" borderId="115" xfId="0" applyFont="1" applyFill="1" applyBorder="1" applyAlignment="1" applyProtection="1">
      <alignment horizontal="left"/>
    </xf>
    <xf numFmtId="3" fontId="34" fillId="15" borderId="55" xfId="0" applyNumberFormat="1" applyFont="1" applyFill="1" applyBorder="1" applyAlignment="1" applyProtection="1"/>
    <xf numFmtId="3" fontId="34" fillId="15" borderId="24" xfId="0" applyNumberFormat="1" applyFont="1" applyFill="1" applyBorder="1" applyAlignment="1" applyProtection="1"/>
    <xf numFmtId="3" fontId="34" fillId="15" borderId="22" xfId="0" applyNumberFormat="1" applyFont="1" applyFill="1" applyBorder="1" applyAlignment="1" applyProtection="1"/>
    <xf numFmtId="3" fontId="92" fillId="15" borderId="22" xfId="0" applyNumberFormat="1" applyFont="1" applyFill="1" applyBorder="1" applyAlignment="1" applyProtection="1">
      <alignment horizontal="center"/>
    </xf>
    <xf numFmtId="0" fontId="34" fillId="15" borderId="116" xfId="0" applyFont="1" applyFill="1" applyBorder="1" applyAlignment="1" applyProtection="1">
      <alignment horizontal="left"/>
    </xf>
    <xf numFmtId="0" fontId="93" fillId="15" borderId="116" xfId="0" applyFont="1" applyFill="1" applyBorder="1" applyAlignment="1" applyProtection="1">
      <alignment horizontal="left"/>
    </xf>
    <xf numFmtId="0" fontId="34" fillId="15" borderId="73" xfId="0" applyFont="1" applyFill="1" applyBorder="1" applyAlignment="1" applyProtection="1">
      <alignment horizontal="left"/>
    </xf>
    <xf numFmtId="0" fontId="34" fillId="15" borderId="49" xfId="0" applyFont="1" applyFill="1" applyBorder="1" applyAlignment="1" applyProtection="1">
      <alignment horizontal="left"/>
    </xf>
    <xf numFmtId="3" fontId="34" fillId="15" borderId="90" xfId="0" applyNumberFormat="1" applyFont="1" applyFill="1" applyBorder="1" applyAlignment="1" applyProtection="1"/>
    <xf numFmtId="3" fontId="34" fillId="15" borderId="85" xfId="0" applyNumberFormat="1" applyFont="1" applyFill="1" applyBorder="1" applyAlignment="1" applyProtection="1"/>
    <xf numFmtId="3" fontId="34" fillId="15" borderId="84" xfId="0" applyNumberFormat="1" applyFont="1" applyFill="1" applyBorder="1" applyAlignment="1" applyProtection="1"/>
    <xf numFmtId="3" fontId="92" fillId="15" borderId="84" xfId="0" applyNumberFormat="1" applyFont="1" applyFill="1" applyBorder="1" applyAlignment="1" applyProtection="1">
      <alignment horizontal="center"/>
    </xf>
    <xf numFmtId="0" fontId="34" fillId="15" borderId="117" xfId="0" applyFont="1" applyFill="1" applyBorder="1" applyAlignment="1" applyProtection="1">
      <alignment horizontal="left"/>
    </xf>
    <xf numFmtId="3" fontId="34" fillId="15" borderId="117" xfId="0" applyNumberFormat="1" applyFont="1" applyFill="1" applyBorder="1" applyAlignment="1" applyProtection="1"/>
    <xf numFmtId="3" fontId="34" fillId="15" borderId="118" xfId="0" applyNumberFormat="1" applyFont="1" applyFill="1" applyBorder="1" applyAlignment="1" applyProtection="1"/>
    <xf numFmtId="3" fontId="34" fillId="15" borderId="119" xfId="0" applyNumberFormat="1" applyFont="1" applyFill="1" applyBorder="1" applyAlignment="1" applyProtection="1"/>
    <xf numFmtId="3" fontId="92" fillId="15" borderId="119" xfId="0" applyNumberFormat="1" applyFont="1" applyFill="1" applyBorder="1" applyAlignment="1" applyProtection="1">
      <alignment horizontal="center"/>
    </xf>
    <xf numFmtId="0" fontId="34" fillId="15" borderId="53" xfId="0" applyFont="1" applyFill="1" applyBorder="1" applyAlignment="1" applyProtection="1">
      <alignment horizontal="left"/>
    </xf>
    <xf numFmtId="3" fontId="34" fillId="15" borderId="53" xfId="0" quotePrefix="1" applyNumberFormat="1" applyFont="1" applyFill="1" applyBorder="1" applyAlignment="1" applyProtection="1"/>
    <xf numFmtId="3" fontId="34" fillId="15" borderId="20" xfId="0" quotePrefix="1" applyNumberFormat="1" applyFont="1" applyFill="1" applyBorder="1" applyAlignment="1" applyProtection="1"/>
    <xf numFmtId="3" fontId="34" fillId="15" borderId="18" xfId="0" quotePrefix="1" applyNumberFormat="1" applyFont="1" applyFill="1" applyBorder="1" applyAlignment="1" applyProtection="1"/>
    <xf numFmtId="1" fontId="34" fillId="15" borderId="17" xfId="0" quotePrefix="1" applyNumberFormat="1" applyFont="1" applyFill="1" applyBorder="1" applyAlignment="1" applyProtection="1">
      <alignment horizontal="right"/>
    </xf>
    <xf numFmtId="3" fontId="92" fillId="15" borderId="18" xfId="0" quotePrefix="1" applyNumberFormat="1" applyFont="1" applyFill="1" applyBorder="1" applyAlignment="1" applyProtection="1">
      <alignment horizontal="center"/>
    </xf>
    <xf numFmtId="0" fontId="34" fillId="15" borderId="54" xfId="0" applyFont="1" applyFill="1" applyBorder="1" applyAlignment="1" applyProtection="1">
      <alignment horizontal="left"/>
    </xf>
    <xf numFmtId="3" fontId="34" fillId="15" borderId="54" xfId="0" quotePrefix="1" applyNumberFormat="1" applyFont="1" applyFill="1" applyBorder="1" applyAlignment="1" applyProtection="1"/>
    <xf numFmtId="3" fontId="34" fillId="15" borderId="33" xfId="0" quotePrefix="1" applyNumberFormat="1" applyFont="1" applyFill="1" applyBorder="1" applyAlignment="1" applyProtection="1"/>
    <xf numFmtId="3" fontId="34" fillId="15" borderId="34" xfId="0" quotePrefix="1" applyNumberFormat="1" applyFont="1" applyFill="1" applyBorder="1" applyAlignment="1" applyProtection="1"/>
    <xf numFmtId="3" fontId="92" fillId="15" borderId="34" xfId="0" quotePrefix="1" applyNumberFormat="1" applyFont="1" applyFill="1" applyBorder="1" applyAlignment="1" applyProtection="1">
      <alignment horizontal="center"/>
    </xf>
    <xf numFmtId="178" fontId="34" fillId="15" borderId="0" xfId="0" applyNumberFormat="1" applyFont="1" applyFill="1" applyBorder="1" applyProtection="1"/>
    <xf numFmtId="0" fontId="58" fillId="23" borderId="80" xfId="0" quotePrefix="1" applyFont="1" applyFill="1" applyBorder="1" applyAlignment="1" applyProtection="1">
      <alignment horizontal="left"/>
    </xf>
    <xf numFmtId="0" fontId="57" fillId="23" borderId="80" xfId="0" applyFont="1" applyFill="1" applyBorder="1" applyAlignment="1" applyProtection="1">
      <alignment horizontal="left"/>
    </xf>
    <xf numFmtId="0" fontId="57" fillId="23" borderId="80" xfId="0" quotePrefix="1" applyFont="1" applyFill="1" applyBorder="1" applyAlignment="1" applyProtection="1">
      <alignment horizontal="left"/>
    </xf>
    <xf numFmtId="3" fontId="57" fillId="23" borderId="80" xfId="0" applyNumberFormat="1" applyFont="1" applyFill="1" applyBorder="1" applyAlignment="1" applyProtection="1"/>
    <xf numFmtId="3" fontId="34" fillId="23" borderId="40" xfId="0" applyNumberFormat="1" applyFont="1" applyFill="1" applyBorder="1" applyAlignment="1" applyProtection="1"/>
    <xf numFmtId="3" fontId="34" fillId="23" borderId="41" xfId="0" applyNumberFormat="1" applyFont="1" applyFill="1" applyBorder="1" applyAlignment="1" applyProtection="1"/>
    <xf numFmtId="3" fontId="88" fillId="23" borderId="41" xfId="0" applyNumberFormat="1" applyFont="1" applyFill="1" applyBorder="1" applyAlignment="1" applyProtection="1">
      <alignment horizontal="center"/>
    </xf>
    <xf numFmtId="178" fontId="34" fillId="0" borderId="0" xfId="0" applyNumberFormat="1" applyFont="1" applyProtection="1"/>
    <xf numFmtId="178" fontId="34" fillId="15" borderId="0" xfId="0" applyNumberFormat="1" applyFont="1" applyFill="1" applyProtection="1"/>
    <xf numFmtId="178" fontId="34" fillId="32" borderId="0" xfId="0" applyNumberFormat="1" applyFont="1" applyFill="1" applyBorder="1" applyProtection="1"/>
    <xf numFmtId="178" fontId="57" fillId="32" borderId="0" xfId="0" applyNumberFormat="1" applyFont="1" applyFill="1" applyBorder="1" applyProtection="1"/>
    <xf numFmtId="1" fontId="57" fillId="15" borderId="0" xfId="0" applyNumberFormat="1" applyFont="1" applyFill="1" applyBorder="1" applyAlignment="1" applyProtection="1">
      <alignment horizontal="right"/>
    </xf>
    <xf numFmtId="0" fontId="34" fillId="15" borderId="55" xfId="0" quotePrefix="1" applyFont="1" applyFill="1" applyBorder="1" applyAlignment="1" applyProtection="1">
      <alignment horizontal="left"/>
    </xf>
    <xf numFmtId="0" fontId="34" fillId="15" borderId="55" xfId="0" applyFont="1" applyFill="1" applyBorder="1" applyAlignment="1" applyProtection="1">
      <alignment horizontal="left"/>
    </xf>
    <xf numFmtId="0" fontId="34" fillId="15" borderId="57" xfId="0" quotePrefix="1" applyFont="1" applyFill="1" applyBorder="1" applyAlignment="1" applyProtection="1">
      <alignment horizontal="left"/>
    </xf>
    <xf numFmtId="0" fontId="34" fillId="24" borderId="52" xfId="0" applyFont="1" applyFill="1" applyBorder="1" applyAlignment="1" applyProtection="1">
      <alignment horizontal="left"/>
    </xf>
    <xf numFmtId="3" fontId="34" fillId="24" borderId="52" xfId="0" applyNumberFormat="1" applyFont="1" applyFill="1" applyBorder="1" applyAlignment="1" applyProtection="1"/>
    <xf numFmtId="3" fontId="34" fillId="24" borderId="8" xfId="0" applyNumberFormat="1" applyFont="1" applyFill="1" applyBorder="1" applyAlignment="1" applyProtection="1"/>
    <xf numFmtId="3" fontId="34" fillId="24" borderId="3" xfId="0" applyNumberFormat="1" applyFont="1" applyFill="1" applyBorder="1" applyAlignment="1" applyProtection="1"/>
    <xf numFmtId="3" fontId="92" fillId="24" borderId="3" xfId="0" applyNumberFormat="1" applyFont="1" applyFill="1" applyBorder="1" applyAlignment="1" applyProtection="1">
      <alignment horizontal="center"/>
    </xf>
    <xf numFmtId="0" fontId="34" fillId="15" borderId="120" xfId="0" quotePrefix="1" applyFont="1" applyFill="1" applyBorder="1" applyAlignment="1" applyProtection="1">
      <alignment horizontal="left"/>
    </xf>
    <xf numFmtId="0" fontId="34" fillId="15" borderId="120" xfId="0" applyFont="1" applyFill="1" applyBorder="1" applyAlignment="1" applyProtection="1">
      <alignment horizontal="left"/>
    </xf>
    <xf numFmtId="3" fontId="34" fillId="15" borderId="120" xfId="0" applyNumberFormat="1" applyFont="1" applyFill="1" applyBorder="1" applyAlignment="1" applyProtection="1"/>
    <xf numFmtId="3" fontId="34" fillId="15" borderId="101" xfId="0" applyNumberFormat="1" applyFont="1" applyFill="1" applyBorder="1" applyAlignment="1" applyProtection="1"/>
    <xf numFmtId="3" fontId="34" fillId="15" borderId="98" xfId="0" applyNumberFormat="1" applyFont="1" applyFill="1" applyBorder="1" applyAlignment="1" applyProtection="1"/>
    <xf numFmtId="3" fontId="92" fillId="15" borderId="98" xfId="0" applyNumberFormat="1" applyFont="1" applyFill="1" applyBorder="1" applyAlignment="1" applyProtection="1">
      <alignment horizontal="center"/>
    </xf>
    <xf numFmtId="0" fontId="93" fillId="15" borderId="57" xfId="0" applyFont="1" applyFill="1" applyBorder="1" applyAlignment="1" applyProtection="1">
      <alignment horizontal="left"/>
    </xf>
    <xf numFmtId="0" fontId="34" fillId="24" borderId="53" xfId="0" applyFont="1" applyFill="1" applyBorder="1" applyAlignment="1" applyProtection="1">
      <alignment horizontal="left"/>
    </xf>
    <xf numFmtId="0" fontId="34" fillId="24" borderId="53" xfId="0" quotePrefix="1" applyFont="1" applyFill="1" applyBorder="1" applyAlignment="1" applyProtection="1">
      <alignment horizontal="left"/>
    </xf>
    <xf numFmtId="3" fontId="34" fillId="24" borderId="53" xfId="0" applyNumberFormat="1" applyFont="1" applyFill="1" applyBorder="1" applyAlignment="1" applyProtection="1"/>
    <xf numFmtId="3" fontId="34" fillId="24" borderId="20" xfId="0" applyNumberFormat="1" applyFont="1" applyFill="1" applyBorder="1" applyAlignment="1" applyProtection="1"/>
    <xf numFmtId="3" fontId="34" fillId="24" borderId="18" xfId="0" applyNumberFormat="1" applyFont="1" applyFill="1" applyBorder="1" applyAlignment="1" applyProtection="1"/>
    <xf numFmtId="3" fontId="92" fillId="24" borderId="18" xfId="0" applyNumberFormat="1" applyFont="1" applyFill="1" applyBorder="1" applyAlignment="1" applyProtection="1">
      <alignment horizontal="center"/>
    </xf>
    <xf numFmtId="0" fontId="34" fillId="24" borderId="54" xfId="0" applyFont="1" applyFill="1" applyBorder="1" applyAlignment="1" applyProtection="1">
      <alignment horizontal="left"/>
    </xf>
    <xf numFmtId="0" fontId="93" fillId="24" borderId="113" xfId="0" applyFont="1" applyFill="1" applyBorder="1" applyAlignment="1" applyProtection="1">
      <alignment horizontal="left"/>
    </xf>
    <xf numFmtId="0" fontId="34" fillId="24" borderId="54" xfId="0" quotePrefix="1" applyFont="1" applyFill="1" applyBorder="1" applyAlignment="1" applyProtection="1">
      <alignment horizontal="left"/>
    </xf>
    <xf numFmtId="3" fontId="34" fillId="24" borderId="54" xfId="0" applyNumberFormat="1" applyFont="1" applyFill="1" applyBorder="1" applyAlignment="1" applyProtection="1"/>
    <xf numFmtId="3" fontId="34" fillId="24" borderId="33" xfId="0" applyNumberFormat="1" applyFont="1" applyFill="1" applyBorder="1" applyAlignment="1" applyProtection="1"/>
    <xf numFmtId="3" fontId="34" fillId="24" borderId="34" xfId="0" applyNumberFormat="1" applyFont="1" applyFill="1" applyBorder="1" applyAlignment="1" applyProtection="1"/>
    <xf numFmtId="3" fontId="92" fillId="24" borderId="34" xfId="0" applyNumberFormat="1" applyFont="1" applyFill="1" applyBorder="1" applyAlignment="1" applyProtection="1">
      <alignment horizontal="center"/>
    </xf>
    <xf numFmtId="0" fontId="94" fillId="15" borderId="0" xfId="0" applyFont="1" applyFill="1" applyProtection="1"/>
    <xf numFmtId="0" fontId="34" fillId="15" borderId="73" xfId="0" quotePrefix="1" applyFont="1" applyFill="1" applyBorder="1" applyAlignment="1" applyProtection="1">
      <alignment horizontal="left"/>
    </xf>
    <xf numFmtId="3" fontId="34" fillId="15" borderId="73" xfId="0" quotePrefix="1" applyNumberFormat="1" applyFont="1" applyFill="1" applyBorder="1" applyAlignment="1" applyProtection="1"/>
    <xf numFmtId="3" fontId="34" fillId="15" borderId="56" xfId="0" quotePrefix="1" applyNumberFormat="1" applyFont="1" applyFill="1" applyBorder="1" applyAlignment="1" applyProtection="1"/>
    <xf numFmtId="3" fontId="34" fillId="15" borderId="1" xfId="0" quotePrefix="1" applyNumberFormat="1" applyFont="1" applyFill="1" applyBorder="1" applyAlignment="1" applyProtection="1"/>
    <xf numFmtId="3" fontId="92" fillId="15" borderId="1" xfId="0" quotePrefix="1" applyNumberFormat="1" applyFont="1" applyFill="1" applyBorder="1" applyAlignment="1" applyProtection="1">
      <alignment horizontal="center"/>
    </xf>
    <xf numFmtId="0" fontId="58" fillId="26" borderId="80" xfId="0" applyFont="1" applyFill="1" applyBorder="1" applyAlignment="1" applyProtection="1">
      <alignment horizontal="left"/>
    </xf>
    <xf numFmtId="0" fontId="57" fillId="26" borderId="80" xfId="0" applyFont="1" applyFill="1" applyBorder="1" applyAlignment="1" applyProtection="1">
      <alignment horizontal="left"/>
    </xf>
    <xf numFmtId="3" fontId="57" fillId="26" borderId="80" xfId="0" applyNumberFormat="1" applyFont="1" applyFill="1" applyBorder="1" applyAlignment="1" applyProtection="1"/>
    <xf numFmtId="3" fontId="34" fillId="26" borderId="40" xfId="0" applyNumberFormat="1" applyFont="1" applyFill="1" applyBorder="1" applyAlignment="1" applyProtection="1"/>
    <xf numFmtId="3" fontId="34" fillId="26" borderId="41" xfId="0" applyNumberFormat="1" applyFont="1" applyFill="1" applyBorder="1" applyAlignment="1" applyProtection="1"/>
    <xf numFmtId="3" fontId="187" fillId="26" borderId="41" xfId="4" applyNumberFormat="1" applyFont="1" applyFill="1" applyBorder="1" applyAlignment="1" applyProtection="1">
      <alignment vertical="center"/>
    </xf>
    <xf numFmtId="3" fontId="92" fillId="26" borderId="41" xfId="0" applyNumberFormat="1" applyFont="1" applyFill="1" applyBorder="1" applyAlignment="1" applyProtection="1">
      <alignment horizontal="center"/>
    </xf>
    <xf numFmtId="3" fontId="34" fillId="15" borderId="120" xfId="0" quotePrefix="1" applyNumberFormat="1" applyFont="1" applyFill="1" applyBorder="1" applyAlignment="1" applyProtection="1"/>
    <xf numFmtId="3" fontId="34" fillId="15" borderId="101" xfId="0" quotePrefix="1" applyNumberFormat="1" applyFont="1" applyFill="1" applyBorder="1" applyAlignment="1" applyProtection="1"/>
    <xf numFmtId="3" fontId="34" fillId="15" borderId="98" xfId="0" quotePrefix="1" applyNumberFormat="1" applyFont="1" applyFill="1" applyBorder="1" applyAlignment="1" applyProtection="1"/>
    <xf numFmtId="3" fontId="92" fillId="15" borderId="98" xfId="0" quotePrefix="1" applyNumberFormat="1" applyFont="1" applyFill="1" applyBorder="1" applyAlignment="1" applyProtection="1">
      <alignment horizontal="center"/>
    </xf>
    <xf numFmtId="3" fontId="34" fillId="15" borderId="55" xfId="0" quotePrefix="1" applyNumberFormat="1" applyFont="1" applyFill="1" applyBorder="1" applyAlignment="1" applyProtection="1"/>
    <xf numFmtId="3" fontId="34" fillId="15" borderId="24" xfId="0" quotePrefix="1" applyNumberFormat="1" applyFont="1" applyFill="1" applyBorder="1" applyAlignment="1" applyProtection="1"/>
    <xf numFmtId="3" fontId="34" fillId="15" borderId="22" xfId="0" quotePrefix="1" applyNumberFormat="1" applyFont="1" applyFill="1" applyBorder="1" applyAlignment="1" applyProtection="1"/>
    <xf numFmtId="3" fontId="92" fillId="15" borderId="22" xfId="0" quotePrefix="1" applyNumberFormat="1" applyFont="1" applyFill="1" applyBorder="1" applyAlignment="1" applyProtection="1">
      <alignment horizontal="center"/>
    </xf>
    <xf numFmtId="3" fontId="34" fillId="15" borderId="57" xfId="0" quotePrefix="1" applyNumberFormat="1" applyFont="1" applyFill="1" applyBorder="1" applyAlignment="1" applyProtection="1"/>
    <xf numFmtId="3" fontId="34" fillId="15" borderId="29" xfId="0" quotePrefix="1" applyNumberFormat="1" applyFont="1" applyFill="1" applyBorder="1" applyAlignment="1" applyProtection="1"/>
    <xf numFmtId="3" fontId="34" fillId="15" borderId="27" xfId="0" quotePrefix="1" applyNumberFormat="1" applyFont="1" applyFill="1" applyBorder="1" applyAlignment="1" applyProtection="1"/>
    <xf numFmtId="3" fontId="92" fillId="15" borderId="27" xfId="0" quotePrefix="1" applyNumberFormat="1" applyFont="1" applyFill="1" applyBorder="1" applyAlignment="1" applyProtection="1">
      <alignment horizontal="center"/>
    </xf>
    <xf numFmtId="0" fontId="34" fillId="34" borderId="52" xfId="0" applyFont="1" applyFill="1" applyBorder="1" applyAlignment="1" applyProtection="1">
      <alignment horizontal="left"/>
    </xf>
    <xf numFmtId="0" fontId="34" fillId="34" borderId="52" xfId="0" quotePrefix="1" applyFont="1" applyFill="1" applyBorder="1" applyAlignment="1" applyProtection="1">
      <alignment horizontal="left"/>
    </xf>
    <xf numFmtId="3" fontId="34" fillId="34" borderId="52" xfId="0" quotePrefix="1" applyNumberFormat="1" applyFont="1" applyFill="1" applyBorder="1" applyAlignment="1" applyProtection="1"/>
    <xf numFmtId="3" fontId="34" fillId="34" borderId="8" xfId="0" quotePrefix="1" applyNumberFormat="1" applyFont="1" applyFill="1" applyBorder="1" applyAlignment="1" applyProtection="1"/>
    <xf numFmtId="3" fontId="34" fillId="34" borderId="3" xfId="0" quotePrefix="1" applyNumberFormat="1" applyFont="1" applyFill="1" applyBorder="1" applyAlignment="1" applyProtection="1"/>
    <xf numFmtId="3" fontId="92" fillId="34" borderId="3" xfId="0" quotePrefix="1" applyNumberFormat="1" applyFont="1" applyFill="1" applyBorder="1" applyAlignment="1" applyProtection="1">
      <alignment horizontal="center"/>
    </xf>
    <xf numFmtId="177" fontId="34" fillId="15" borderId="120" xfId="1" applyFont="1" applyFill="1" applyBorder="1" applyAlignment="1" applyProtection="1">
      <alignment horizontal="left"/>
    </xf>
    <xf numFmtId="0" fontId="93" fillId="15" borderId="120" xfId="0" applyFont="1" applyFill="1" applyBorder="1" applyAlignment="1" applyProtection="1">
      <alignment horizontal="left"/>
    </xf>
    <xf numFmtId="0" fontId="34" fillId="15" borderId="54" xfId="0" quotePrefix="1" applyFont="1" applyFill="1" applyBorder="1" applyAlignment="1" applyProtection="1">
      <alignment horizontal="left"/>
    </xf>
    <xf numFmtId="0" fontId="58" fillId="24" borderId="80" xfId="0" quotePrefix="1" applyFont="1" applyFill="1" applyBorder="1" applyAlignment="1" applyProtection="1">
      <alignment horizontal="left"/>
    </xf>
    <xf numFmtId="0" fontId="57" fillId="24" borderId="80" xfId="0" applyFont="1" applyFill="1" applyBorder="1" applyAlignment="1" applyProtection="1">
      <alignment horizontal="left"/>
    </xf>
    <xf numFmtId="0" fontId="57" fillId="24" borderId="80" xfId="0" quotePrefix="1" applyFont="1" applyFill="1" applyBorder="1" applyAlignment="1" applyProtection="1">
      <alignment horizontal="left"/>
    </xf>
    <xf numFmtId="3" fontId="57" fillId="24" borderId="80" xfId="0" applyNumberFormat="1" applyFont="1" applyFill="1" applyBorder="1" applyAlignment="1" applyProtection="1"/>
    <xf numFmtId="3" fontId="34" fillId="24" borderId="40" xfId="0" applyNumberFormat="1" applyFont="1" applyFill="1" applyBorder="1" applyAlignment="1" applyProtection="1"/>
    <xf numFmtId="3" fontId="34" fillId="24" borderId="41" xfId="0" applyNumberFormat="1" applyFont="1" applyFill="1" applyBorder="1" applyAlignment="1" applyProtection="1"/>
    <xf numFmtId="3" fontId="92" fillId="24" borderId="41" xfId="0" applyNumberFormat="1" applyFont="1" applyFill="1" applyBorder="1" applyAlignment="1" applyProtection="1">
      <alignment horizontal="center"/>
    </xf>
    <xf numFmtId="0" fontId="58" fillId="19" borderId="92" xfId="0" applyFont="1" applyFill="1" applyBorder="1" applyAlignment="1" applyProtection="1">
      <alignment horizontal="left"/>
    </xf>
    <xf numFmtId="0" fontId="57" fillId="19" borderId="92" xfId="0" applyFont="1" applyFill="1" applyBorder="1" applyAlignment="1" applyProtection="1">
      <alignment horizontal="left"/>
    </xf>
    <xf numFmtId="189" fontId="57" fillId="19" borderId="92" xfId="0" applyNumberFormat="1" applyFont="1" applyFill="1" applyBorder="1" applyAlignment="1" applyProtection="1"/>
    <xf numFmtId="189" fontId="34" fillId="17" borderId="86" xfId="0" applyNumberFormat="1" applyFont="1" applyFill="1" applyBorder="1" applyAlignment="1" applyProtection="1"/>
    <xf numFmtId="189" fontId="34" fillId="17" borderId="93" xfId="0" applyNumberFormat="1" applyFont="1" applyFill="1" applyBorder="1" applyAlignment="1" applyProtection="1"/>
    <xf numFmtId="3" fontId="92" fillId="19" borderId="93" xfId="0" applyNumberFormat="1" applyFont="1" applyFill="1" applyBorder="1" applyAlignment="1" applyProtection="1">
      <alignment horizontal="center"/>
    </xf>
    <xf numFmtId="0" fontId="206" fillId="35" borderId="31" xfId="8" applyFont="1" applyFill="1" applyBorder="1" applyAlignment="1" applyProtection="1">
      <alignment horizontal="center"/>
    </xf>
    <xf numFmtId="0" fontId="86" fillId="15" borderId="16" xfId="0" quotePrefix="1" applyFont="1" applyFill="1" applyBorder="1" applyAlignment="1" applyProtection="1">
      <alignment horizontal="left"/>
    </xf>
    <xf numFmtId="189" fontId="207" fillId="15" borderId="16" xfId="0" quotePrefix="1" applyNumberFormat="1" applyFont="1" applyFill="1" applyBorder="1" applyAlignment="1" applyProtection="1"/>
    <xf numFmtId="189" fontId="208" fillId="15" borderId="16" xfId="0" quotePrefix="1" applyNumberFormat="1" applyFont="1" applyFill="1" applyBorder="1" applyAlignment="1" applyProtection="1"/>
    <xf numFmtId="3" fontId="92" fillId="15" borderId="15" xfId="0" quotePrefix="1" applyNumberFormat="1" applyFont="1" applyFill="1" applyBorder="1" applyAlignment="1" applyProtection="1">
      <alignment horizontal="center"/>
    </xf>
    <xf numFmtId="0" fontId="57" fillId="19" borderId="80" xfId="0" applyFont="1" applyFill="1" applyBorder="1" applyAlignment="1" applyProtection="1">
      <alignment horizontal="left"/>
    </xf>
    <xf numFmtId="189" fontId="57" fillId="19" borderId="80" xfId="0" applyNumberFormat="1" applyFont="1" applyFill="1" applyBorder="1" applyAlignment="1" applyProtection="1">
      <alignment horizontal="right"/>
    </xf>
    <xf numFmtId="189" fontId="34" fillId="17" borderId="40" xfId="0" applyNumberFormat="1" applyFont="1" applyFill="1" applyBorder="1" applyAlignment="1" applyProtection="1">
      <alignment horizontal="right"/>
    </xf>
    <xf numFmtId="189" fontId="34" fillId="17" borderId="41" xfId="0" applyNumberFormat="1" applyFont="1" applyFill="1" applyBorder="1" applyAlignment="1" applyProtection="1">
      <alignment horizontal="right"/>
    </xf>
    <xf numFmtId="3" fontId="92" fillId="19" borderId="41" xfId="0" applyNumberFormat="1" applyFont="1" applyFill="1" applyBorder="1" applyAlignment="1" applyProtection="1">
      <alignment horizontal="center"/>
    </xf>
    <xf numFmtId="0" fontId="57" fillId="15" borderId="73" xfId="0" applyFont="1" applyFill="1" applyBorder="1" applyAlignment="1" applyProtection="1">
      <alignment horizontal="left"/>
    </xf>
    <xf numFmtId="3" fontId="57" fillId="15" borderId="73" xfId="0" applyNumberFormat="1" applyFont="1" applyFill="1" applyBorder="1" applyAlignment="1" applyProtection="1">
      <alignment horizontal="right"/>
    </xf>
    <xf numFmtId="3" fontId="57" fillId="36" borderId="73" xfId="0" applyNumberFormat="1" applyFont="1" applyFill="1" applyBorder="1" applyAlignment="1" applyProtection="1">
      <alignment horizontal="right"/>
    </xf>
    <xf numFmtId="3" fontId="34" fillId="15" borderId="56" xfId="0" applyNumberFormat="1" applyFont="1" applyFill="1" applyBorder="1" applyAlignment="1" applyProtection="1">
      <alignment horizontal="right"/>
    </xf>
    <xf numFmtId="3" fontId="34" fillId="15" borderId="1" xfId="0" applyNumberFormat="1" applyFont="1" applyFill="1" applyBorder="1" applyAlignment="1" applyProtection="1">
      <alignment horizontal="right"/>
    </xf>
    <xf numFmtId="3" fontId="92" fillId="15" borderId="1" xfId="0" applyNumberFormat="1" applyFont="1" applyFill="1" applyBorder="1" applyAlignment="1" applyProtection="1">
      <alignment horizontal="center"/>
    </xf>
    <xf numFmtId="0" fontId="86" fillId="15" borderId="99" xfId="0" applyFont="1" applyFill="1" applyBorder="1" applyProtection="1"/>
    <xf numFmtId="178" fontId="34" fillId="0" borderId="99" xfId="0" applyNumberFormat="1" applyFont="1" applyBorder="1" applyProtection="1"/>
    <xf numFmtId="0" fontId="86" fillId="15" borderId="23" xfId="0" applyFont="1" applyFill="1" applyBorder="1" applyProtection="1"/>
    <xf numFmtId="0" fontId="34" fillId="31" borderId="53" xfId="0" applyFont="1" applyFill="1" applyBorder="1" applyAlignment="1" applyProtection="1">
      <alignment horizontal="left"/>
    </xf>
    <xf numFmtId="3" fontId="34" fillId="31" borderId="53" xfId="0" quotePrefix="1" applyNumberFormat="1" applyFont="1" applyFill="1" applyBorder="1" applyAlignment="1" applyProtection="1"/>
    <xf numFmtId="3" fontId="34" fillId="31" borderId="20" xfId="0" quotePrefix="1" applyNumberFormat="1" applyFont="1" applyFill="1" applyBorder="1" applyAlignment="1" applyProtection="1"/>
    <xf numFmtId="3" fontId="34" fillId="31" borderId="18" xfId="0" quotePrefix="1" applyNumberFormat="1" applyFont="1" applyFill="1" applyBorder="1" applyAlignment="1" applyProtection="1"/>
    <xf numFmtId="3" fontId="92" fillId="31" borderId="18" xfId="0" quotePrefix="1" applyNumberFormat="1" applyFont="1" applyFill="1" applyBorder="1" applyAlignment="1" applyProtection="1">
      <alignment horizontal="center"/>
    </xf>
    <xf numFmtId="178" fontId="34" fillId="0" borderId="23" xfId="0" applyNumberFormat="1" applyFont="1" applyBorder="1" applyProtection="1"/>
    <xf numFmtId="0" fontId="34" fillId="31" borderId="55" xfId="0" applyFont="1" applyFill="1" applyBorder="1" applyAlignment="1" applyProtection="1">
      <alignment horizontal="left"/>
    </xf>
    <xf numFmtId="3" fontId="34" fillId="31" borderId="55" xfId="0" quotePrefix="1" applyNumberFormat="1" applyFont="1" applyFill="1" applyBorder="1" applyAlignment="1" applyProtection="1"/>
    <xf numFmtId="3" fontId="34" fillId="31" borderId="24" xfId="0" quotePrefix="1" applyNumberFormat="1" applyFont="1" applyFill="1" applyBorder="1" applyAlignment="1" applyProtection="1"/>
    <xf numFmtId="3" fontId="34" fillId="31" borderId="22" xfId="0" quotePrefix="1" applyNumberFormat="1" applyFont="1" applyFill="1" applyBorder="1" applyAlignment="1" applyProtection="1"/>
    <xf numFmtId="3" fontId="92" fillId="31" borderId="22" xfId="0" quotePrefix="1" applyNumberFormat="1" applyFont="1" applyFill="1" applyBorder="1" applyAlignment="1" applyProtection="1">
      <alignment horizontal="center"/>
    </xf>
    <xf numFmtId="178" fontId="34" fillId="31" borderId="55" xfId="0" applyNumberFormat="1" applyFont="1" applyFill="1" applyBorder="1" applyProtection="1"/>
    <xf numFmtId="178" fontId="34" fillId="31" borderId="54" xfId="0" applyNumberFormat="1" applyFont="1" applyFill="1" applyBorder="1" applyProtection="1"/>
    <xf numFmtId="3" fontId="34" fillId="31" borderId="54" xfId="0" quotePrefix="1" applyNumberFormat="1" applyFont="1" applyFill="1" applyBorder="1" applyAlignment="1" applyProtection="1"/>
    <xf numFmtId="3" fontId="34" fillId="31" borderId="33" xfId="0" quotePrefix="1" applyNumberFormat="1" applyFont="1" applyFill="1" applyBorder="1" applyAlignment="1" applyProtection="1"/>
    <xf numFmtId="3" fontId="34" fillId="31" borderId="34" xfId="0" quotePrefix="1" applyNumberFormat="1" applyFont="1" applyFill="1" applyBorder="1" applyAlignment="1" applyProtection="1"/>
    <xf numFmtId="3" fontId="92" fillId="31" borderId="34" xfId="0" quotePrefix="1" applyNumberFormat="1" applyFont="1" applyFill="1" applyBorder="1" applyAlignment="1" applyProtection="1">
      <alignment horizontal="center"/>
    </xf>
    <xf numFmtId="0" fontId="34" fillId="31" borderId="54" xfId="0" applyFont="1" applyFill="1" applyBorder="1" applyAlignment="1" applyProtection="1">
      <alignment horizontal="left"/>
    </xf>
    <xf numFmtId="0" fontId="34" fillId="31" borderId="53" xfId="0" quotePrefix="1" applyFont="1" applyFill="1" applyBorder="1" applyAlignment="1" applyProtection="1">
      <alignment horizontal="left"/>
    </xf>
    <xf numFmtId="0" fontId="57" fillId="31" borderId="54" xfId="0" applyFont="1" applyFill="1" applyBorder="1" applyAlignment="1" applyProtection="1">
      <alignment horizontal="left"/>
    </xf>
    <xf numFmtId="0" fontId="57" fillId="15" borderId="120" xfId="0" quotePrefix="1" applyFont="1" applyFill="1" applyBorder="1" applyAlignment="1" applyProtection="1">
      <alignment horizontal="left"/>
    </xf>
    <xf numFmtId="178" fontId="34" fillId="15" borderId="55" xfId="0" applyNumberFormat="1" applyFont="1" applyFill="1" applyBorder="1" applyProtection="1"/>
    <xf numFmtId="0" fontId="86" fillId="15" borderId="38" xfId="0" applyFont="1" applyFill="1" applyBorder="1" applyProtection="1"/>
    <xf numFmtId="0" fontId="34" fillId="31" borderId="121" xfId="0" applyFont="1" applyFill="1" applyBorder="1" applyAlignment="1" applyProtection="1">
      <alignment horizontal="left"/>
    </xf>
    <xf numFmtId="178" fontId="34" fillId="0" borderId="38" xfId="0" applyNumberFormat="1" applyFont="1" applyBorder="1" applyProtection="1"/>
    <xf numFmtId="178" fontId="34" fillId="15" borderId="122" xfId="0" applyNumberFormat="1" applyFont="1" applyFill="1" applyBorder="1" applyProtection="1"/>
    <xf numFmtId="1" fontId="57" fillId="15" borderId="123" xfId="0" applyNumberFormat="1" applyFont="1" applyFill="1" applyBorder="1" applyAlignment="1" applyProtection="1"/>
    <xf numFmtId="1" fontId="34" fillId="15" borderId="0" xfId="0" quotePrefix="1" applyNumberFormat="1" applyFont="1" applyFill="1" applyBorder="1" applyAlignment="1" applyProtection="1">
      <alignment horizontal="right"/>
    </xf>
    <xf numFmtId="0" fontId="34" fillId="15" borderId="124" xfId="0" applyFont="1" applyFill="1" applyBorder="1" applyAlignment="1" applyProtection="1">
      <alignment horizontal="left"/>
    </xf>
    <xf numFmtId="0" fontId="34" fillId="15" borderId="122" xfId="0" applyFont="1" applyFill="1" applyBorder="1" applyAlignment="1" applyProtection="1">
      <alignment horizontal="left"/>
    </xf>
    <xf numFmtId="1" fontId="57" fillId="15" borderId="125" xfId="0" applyNumberFormat="1" applyFont="1" applyFill="1" applyBorder="1" applyProtection="1"/>
    <xf numFmtId="1" fontId="57" fillId="15" borderId="126" xfId="0" applyNumberFormat="1" applyFont="1" applyFill="1" applyBorder="1" applyProtection="1"/>
    <xf numFmtId="3" fontId="34" fillId="15" borderId="0" xfId="0" applyNumberFormat="1" applyFont="1" applyFill="1" applyBorder="1" applyProtection="1"/>
    <xf numFmtId="0" fontId="86" fillId="15" borderId="96" xfId="0" quotePrefix="1" applyFont="1" applyFill="1" applyBorder="1" applyAlignment="1" applyProtection="1">
      <alignment horizontal="left"/>
    </xf>
    <xf numFmtId="189" fontId="207" fillId="15" borderId="96" xfId="0" quotePrefix="1" applyNumberFormat="1" applyFont="1" applyFill="1" applyBorder="1" applyAlignment="1" applyProtection="1"/>
    <xf numFmtId="189" fontId="208" fillId="15" borderId="96" xfId="0" quotePrefix="1" applyNumberFormat="1" applyFont="1" applyFill="1" applyBorder="1" applyAlignment="1" applyProtection="1"/>
    <xf numFmtId="0" fontId="34" fillId="15" borderId="0" xfId="0" applyFont="1" applyFill="1" applyBorder="1" applyAlignment="1" applyProtection="1">
      <alignment horizontal="left"/>
    </xf>
    <xf numFmtId="1" fontId="57" fillId="15" borderId="0" xfId="0" applyNumberFormat="1" applyFont="1" applyFill="1" applyBorder="1" applyProtection="1"/>
    <xf numFmtId="0" fontId="3" fillId="15" borderId="0" xfId="4" applyFont="1" applyFill="1" applyBorder="1" applyAlignment="1" applyProtection="1">
      <alignment horizontal="left" vertical="center"/>
    </xf>
    <xf numFmtId="1" fontId="57" fillId="15" borderId="12" xfId="0" applyNumberFormat="1" applyFont="1" applyFill="1" applyBorder="1" applyProtection="1"/>
    <xf numFmtId="0" fontId="34" fillId="15" borderId="0" xfId="0" applyFont="1" applyFill="1" applyBorder="1" applyAlignment="1" applyProtection="1">
      <alignment horizontal="right"/>
    </xf>
    <xf numFmtId="0" fontId="91" fillId="15" borderId="0" xfId="0" applyFont="1" applyFill="1" applyBorder="1" applyAlignment="1" applyProtection="1">
      <alignment horizontal="center"/>
    </xf>
    <xf numFmtId="0" fontId="91" fillId="15" borderId="0" xfId="0" applyFont="1" applyFill="1" applyBorder="1" applyAlignment="1" applyProtection="1">
      <alignment horizontal="left"/>
    </xf>
    <xf numFmtId="1" fontId="95" fillId="15" borderId="0" xfId="0" applyNumberFormat="1" applyFont="1" applyFill="1" applyBorder="1" applyProtection="1"/>
    <xf numFmtId="0" fontId="96" fillId="15" borderId="0" xfId="0" applyFont="1" applyFill="1" applyProtection="1"/>
    <xf numFmtId="0" fontId="92" fillId="15" borderId="0" xfId="0" applyFont="1" applyFill="1" applyBorder="1" applyAlignment="1" applyProtection="1">
      <alignment horizontal="right"/>
    </xf>
    <xf numFmtId="3" fontId="87" fillId="15" borderId="0" xfId="0" applyNumberFormat="1" applyFont="1" applyFill="1" applyProtection="1"/>
    <xf numFmtId="1" fontId="57" fillId="15" borderId="99" xfId="0" applyNumberFormat="1" applyFont="1" applyFill="1" applyBorder="1" applyProtection="1"/>
    <xf numFmtId="0" fontId="57" fillId="15" borderId="0" xfId="0" applyFont="1" applyFill="1" applyBorder="1" applyAlignment="1" applyProtection="1">
      <alignment horizontal="left"/>
    </xf>
    <xf numFmtId="1" fontId="92" fillId="15" borderId="0" xfId="0" applyNumberFormat="1" applyFont="1" applyFill="1" applyBorder="1" applyAlignment="1" applyProtection="1">
      <alignment horizontal="right"/>
    </xf>
    <xf numFmtId="3" fontId="87" fillId="15" borderId="99" xfId="0" applyNumberFormat="1" applyFont="1" applyFill="1" applyBorder="1" applyProtection="1"/>
    <xf numFmtId="178" fontId="88" fillId="15" borderId="0" xfId="0" quotePrefix="1" applyNumberFormat="1" applyFont="1" applyFill="1" applyBorder="1" applyAlignment="1" applyProtection="1">
      <alignment horizontal="left"/>
    </xf>
    <xf numFmtId="3" fontId="57" fillId="15" borderId="0" xfId="0" applyNumberFormat="1" applyFont="1" applyFill="1" applyBorder="1" applyProtection="1"/>
    <xf numFmtId="0" fontId="92" fillId="15" borderId="0" xfId="0" quotePrefix="1" applyFont="1" applyFill="1" applyBorder="1" applyAlignment="1" applyProtection="1">
      <alignment horizontal="left"/>
    </xf>
    <xf numFmtId="0" fontId="86" fillId="32" borderId="0" xfId="0" applyFont="1" applyFill="1" applyProtection="1"/>
    <xf numFmtId="0" fontId="87" fillId="32" borderId="0" xfId="0" applyFont="1" applyFill="1" applyProtection="1"/>
    <xf numFmtId="0" fontId="86" fillId="17" borderId="0" xfId="7" applyFont="1" applyFill="1" applyBorder="1" applyProtection="1"/>
    <xf numFmtId="0" fontId="161" fillId="17" borderId="0" xfId="4" quotePrefix="1" applyFont="1" applyFill="1" applyAlignment="1" applyProtection="1">
      <alignment vertical="center"/>
    </xf>
    <xf numFmtId="0" fontId="86" fillId="17" borderId="0" xfId="7" applyFont="1" applyFill="1" applyProtection="1"/>
    <xf numFmtId="0" fontId="209" fillId="17" borderId="0" xfId="10" applyFont="1" applyFill="1" applyProtection="1"/>
    <xf numFmtId="0" fontId="160" fillId="17" borderId="0" xfId="7" applyFont="1" applyFill="1" applyAlignment="1" applyProtection="1">
      <alignment horizontal="center" vertical="center"/>
    </xf>
    <xf numFmtId="0" fontId="210" fillId="17" borderId="0" xfId="16" applyFont="1" applyFill="1" applyBorder="1" applyAlignment="1" applyProtection="1">
      <alignment horizontal="left"/>
    </xf>
    <xf numFmtId="0" fontId="161" fillId="12" borderId="0" xfId="16" applyFont="1" applyFill="1" applyAlignment="1" applyProtection="1">
      <alignment horizontal="left"/>
    </xf>
    <xf numFmtId="0" fontId="87" fillId="17" borderId="0" xfId="7" applyFont="1" applyFill="1" applyBorder="1" applyProtection="1"/>
    <xf numFmtId="0" fontId="159" fillId="17" borderId="0" xfId="0" applyNumberFormat="1" applyFont="1" applyFill="1" applyBorder="1" applyAlignment="1" applyProtection="1">
      <alignment horizontal="left"/>
    </xf>
    <xf numFmtId="0" fontId="160" fillId="17" borderId="0" xfId="7" applyNumberFormat="1" applyFont="1" applyFill="1" applyAlignment="1" applyProtection="1">
      <alignment horizontal="center" vertical="center"/>
    </xf>
    <xf numFmtId="0" fontId="87" fillId="17" borderId="0" xfId="7" applyNumberFormat="1" applyFont="1" applyFill="1" applyBorder="1" applyProtection="1"/>
    <xf numFmtId="0" fontId="34" fillId="32" borderId="0" xfId="7" applyFont="1" applyFill="1" applyBorder="1" applyProtection="1"/>
    <xf numFmtId="0" fontId="86" fillId="32" borderId="0" xfId="7" applyFont="1" applyFill="1" applyBorder="1" applyProtection="1"/>
    <xf numFmtId="0" fontId="87" fillId="17" borderId="0" xfId="7" applyFont="1" applyFill="1" applyAlignment="1" applyProtection="1">
      <alignment horizontal="right"/>
    </xf>
    <xf numFmtId="187" fontId="211" fillId="15" borderId="3" xfId="10" applyNumberFormat="1" applyFont="1" applyFill="1" applyBorder="1" applyAlignment="1" applyProtection="1">
      <alignment horizontal="center" vertical="center"/>
    </xf>
    <xf numFmtId="186" fontId="203" fillId="15" borderId="3" xfId="4" applyNumberFormat="1" applyFont="1" applyFill="1" applyBorder="1" applyAlignment="1" applyProtection="1">
      <alignment horizontal="center" vertical="center"/>
    </xf>
    <xf numFmtId="0" fontId="31" fillId="17" borderId="0" xfId="10" applyFont="1" applyFill="1" applyBorder="1" applyAlignment="1" applyProtection="1">
      <alignment horizontal="center"/>
    </xf>
    <xf numFmtId="0" fontId="31" fillId="17" borderId="0" xfId="10" applyFont="1" applyFill="1" applyProtection="1"/>
    <xf numFmtId="0" fontId="156" fillId="15" borderId="3" xfId="0" applyNumberFormat="1" applyFont="1" applyFill="1" applyBorder="1" applyAlignment="1" applyProtection="1">
      <alignment horizontal="center" vertical="center"/>
    </xf>
    <xf numFmtId="0" fontId="205" fillId="15" borderId="3" xfId="4" applyNumberFormat="1" applyFont="1" applyFill="1" applyBorder="1" applyAlignment="1" applyProtection="1">
      <alignment horizontal="center" vertical="center"/>
    </xf>
    <xf numFmtId="0" fontId="31" fillId="17" borderId="0" xfId="10" applyNumberFormat="1" applyFont="1" applyFill="1" applyProtection="1"/>
    <xf numFmtId="0" fontId="31" fillId="32" borderId="0" xfId="10" applyFont="1" applyFill="1" applyProtection="1"/>
    <xf numFmtId="0" fontId="12" fillId="17" borderId="0" xfId="4" quotePrefix="1" applyFont="1" applyFill="1" applyAlignment="1" applyProtection="1">
      <alignment vertical="center"/>
    </xf>
    <xf numFmtId="0" fontId="87" fillId="17" borderId="0" xfId="7" quotePrefix="1" applyFont="1" applyFill="1" applyAlignment="1" applyProtection="1">
      <alignment horizontal="left"/>
    </xf>
    <xf numFmtId="0" fontId="87" fillId="17" borderId="0" xfId="7" quotePrefix="1" applyNumberFormat="1" applyFont="1" applyFill="1" applyAlignment="1" applyProtection="1">
      <alignment horizontal="left"/>
    </xf>
    <xf numFmtId="0" fontId="203" fillId="17" borderId="0" xfId="4" quotePrefix="1" applyFont="1" applyFill="1" applyBorder="1" applyAlignment="1" applyProtection="1"/>
    <xf numFmtId="0" fontId="212" fillId="17" borderId="0" xfId="7" applyFont="1" applyFill="1" applyBorder="1" applyAlignment="1" applyProtection="1">
      <alignment horizontal="right"/>
    </xf>
    <xf numFmtId="0" fontId="213" fillId="17" borderId="0" xfId="10" applyFont="1" applyFill="1" applyBorder="1" applyAlignment="1" applyProtection="1">
      <alignment horizontal="right"/>
    </xf>
    <xf numFmtId="186" fontId="214" fillId="15" borderId="3" xfId="16" applyNumberFormat="1" applyFont="1" applyFill="1" applyBorder="1" applyAlignment="1" applyProtection="1">
      <alignment horizontal="center" vertical="center"/>
    </xf>
    <xf numFmtId="0" fontId="211" fillId="17" borderId="0" xfId="16" applyFont="1" applyFill="1" applyBorder="1" applyAlignment="1" applyProtection="1">
      <alignment horizontal="left"/>
    </xf>
    <xf numFmtId="0" fontId="6" fillId="17" borderId="0" xfId="10" applyFont="1" applyFill="1" applyBorder="1" applyAlignment="1" applyProtection="1">
      <alignment horizontal="right"/>
    </xf>
    <xf numFmtId="0" fontId="215" fillId="17" borderId="0" xfId="10" applyFont="1" applyFill="1" applyBorder="1" applyAlignment="1" applyProtection="1">
      <alignment horizontal="center"/>
    </xf>
    <xf numFmtId="189" fontId="216" fillId="17" borderId="0" xfId="17" applyNumberFormat="1" applyFont="1" applyFill="1" applyBorder="1" applyAlignment="1" applyProtection="1"/>
    <xf numFmtId="38" fontId="216" fillId="17" borderId="0" xfId="17" applyNumberFormat="1" applyFont="1" applyFill="1" applyBorder="1" applyProtection="1"/>
    <xf numFmtId="0" fontId="216" fillId="17" borderId="0" xfId="17" applyNumberFormat="1" applyFont="1" applyFill="1" applyAlignment="1" applyProtection="1"/>
    <xf numFmtId="0" fontId="212" fillId="17" borderId="0" xfId="7" quotePrefix="1" applyFont="1" applyFill="1" applyBorder="1" applyAlignment="1" applyProtection="1">
      <alignment horizontal="left"/>
    </xf>
    <xf numFmtId="0" fontId="217" fillId="17" borderId="0" xfId="7" applyFont="1" applyFill="1" applyBorder="1" applyAlignment="1" applyProtection="1"/>
    <xf numFmtId="179" fontId="218" fillId="15" borderId="3" xfId="4" applyNumberFormat="1" applyFont="1" applyFill="1" applyBorder="1" applyAlignment="1" applyProtection="1">
      <alignment horizontal="center" vertical="center"/>
    </xf>
    <xf numFmtId="0" fontId="219" fillId="35" borderId="0" xfId="7" quotePrefix="1" applyFont="1" applyFill="1" applyAlignment="1" applyProtection="1">
      <alignment horizontal="center"/>
    </xf>
    <xf numFmtId="179" fontId="102" fillId="15" borderId="3" xfId="4" applyNumberFormat="1" applyFont="1" applyFill="1" applyBorder="1" applyAlignment="1" applyProtection="1">
      <alignment horizontal="center" vertical="center"/>
    </xf>
    <xf numFmtId="0" fontId="34" fillId="17" borderId="0" xfId="7" applyNumberFormat="1" applyFont="1" applyFill="1" applyBorder="1" applyProtection="1"/>
    <xf numFmtId="0" fontId="34" fillId="17" borderId="0" xfId="7" applyFont="1" applyFill="1" applyBorder="1" applyProtection="1"/>
    <xf numFmtId="0" fontId="57" fillId="17" borderId="47" xfId="7" applyFont="1" applyFill="1" applyBorder="1" applyProtection="1"/>
    <xf numFmtId="178" fontId="57" fillId="17" borderId="0" xfId="7" applyNumberFormat="1" applyFont="1" applyFill="1" applyBorder="1" applyProtection="1"/>
    <xf numFmtId="0" fontId="57" fillId="17" borderId="47" xfId="7" applyNumberFormat="1" applyFont="1" applyFill="1" applyBorder="1" applyProtection="1"/>
    <xf numFmtId="178" fontId="57" fillId="17" borderId="0" xfId="7" applyNumberFormat="1" applyFont="1" applyFill="1" applyBorder="1" applyAlignment="1" applyProtection="1">
      <alignment horizontal="left"/>
    </xf>
    <xf numFmtId="195" fontId="57" fillId="15" borderId="95" xfId="7" quotePrefix="1" applyNumberFormat="1" applyFont="1" applyFill="1" applyBorder="1" applyAlignment="1" applyProtection="1">
      <alignment horizontal="center"/>
    </xf>
    <xf numFmtId="195" fontId="57" fillId="15" borderId="96" xfId="7" quotePrefix="1" applyNumberFormat="1" applyFont="1" applyFill="1" applyBorder="1" applyAlignment="1" applyProtection="1">
      <alignment horizontal="center"/>
    </xf>
    <xf numFmtId="195" fontId="57" fillId="15" borderId="97" xfId="7" quotePrefix="1" applyNumberFormat="1" applyFont="1" applyFill="1" applyBorder="1" applyAlignment="1" applyProtection="1">
      <alignment horizontal="center"/>
    </xf>
    <xf numFmtId="195" fontId="179" fillId="19" borderId="117" xfId="7" quotePrefix="1" applyNumberFormat="1" applyFont="1" applyFill="1" applyBorder="1" applyAlignment="1" applyProtection="1">
      <alignment horizontal="center" wrapText="1"/>
    </xf>
    <xf numFmtId="195" fontId="178" fillId="19" borderId="117" xfId="7" quotePrefix="1" applyNumberFormat="1" applyFont="1" applyFill="1" applyBorder="1" applyAlignment="1" applyProtection="1">
      <alignment horizontal="center" vertical="center" wrapText="1"/>
    </xf>
    <xf numFmtId="195" fontId="220" fillId="37" borderId="117" xfId="7" quotePrefix="1" applyNumberFormat="1" applyFont="1" applyFill="1" applyBorder="1" applyAlignment="1" applyProtection="1">
      <alignment horizontal="center" vertical="center" wrapText="1"/>
    </xf>
    <xf numFmtId="195" fontId="158" fillId="37" borderId="117" xfId="7" quotePrefix="1" applyNumberFormat="1" applyFont="1" applyFill="1" applyBorder="1" applyAlignment="1" applyProtection="1">
      <alignment horizontal="center" vertical="center" wrapText="1"/>
    </xf>
    <xf numFmtId="195" fontId="221" fillId="38" borderId="117" xfId="7" quotePrefix="1" applyNumberFormat="1" applyFont="1" applyFill="1" applyBorder="1" applyAlignment="1" applyProtection="1">
      <alignment horizontal="center" wrapText="1"/>
    </xf>
    <xf numFmtId="195" fontId="57" fillId="15" borderId="127" xfId="7" quotePrefix="1" applyNumberFormat="1" applyFont="1" applyFill="1" applyBorder="1" applyAlignment="1" applyProtection="1">
      <alignment horizontal="center" wrapText="1"/>
    </xf>
    <xf numFmtId="178" fontId="57" fillId="17" borderId="17" xfId="7" applyNumberFormat="1" applyFont="1" applyFill="1" applyBorder="1" applyAlignment="1" applyProtection="1">
      <alignment horizontal="center" vertical="center" wrapText="1"/>
    </xf>
    <xf numFmtId="0" fontId="91" fillId="15" borderId="117" xfId="7" quotePrefix="1" applyNumberFormat="1" applyFont="1" applyFill="1" applyBorder="1" applyAlignment="1" applyProtection="1">
      <alignment horizontal="center" wrapText="1"/>
    </xf>
    <xf numFmtId="0" fontId="57" fillId="15" borderId="117" xfId="7" quotePrefix="1" applyNumberFormat="1" applyFont="1" applyFill="1" applyBorder="1" applyAlignment="1" applyProtection="1">
      <alignment horizontal="center" wrapText="1"/>
    </xf>
    <xf numFmtId="0" fontId="58" fillId="15" borderId="122" xfId="7" quotePrefix="1" applyFont="1" applyFill="1" applyBorder="1" applyAlignment="1" applyProtection="1">
      <alignment horizontal="left" vertical="top"/>
    </xf>
    <xf numFmtId="0" fontId="58" fillId="15" borderId="47" xfId="7" quotePrefix="1" applyFont="1" applyFill="1" applyBorder="1" applyAlignment="1" applyProtection="1">
      <alignment horizontal="center" vertical="top"/>
    </xf>
    <xf numFmtId="0" fontId="58" fillId="15" borderId="48" xfId="7" quotePrefix="1" applyFont="1" applyFill="1" applyBorder="1" applyAlignment="1" applyProtection="1">
      <alignment horizontal="center" vertical="top"/>
    </xf>
    <xf numFmtId="196" fontId="179" fillId="19" borderId="123" xfId="7" quotePrefix="1" applyNumberFormat="1" applyFont="1" applyFill="1" applyBorder="1" applyAlignment="1" applyProtection="1">
      <alignment horizontal="center"/>
    </xf>
    <xf numFmtId="179" fontId="222" fillId="19" borderId="123" xfId="7" quotePrefix="1" applyNumberFormat="1" applyFont="1" applyFill="1" applyBorder="1" applyAlignment="1" applyProtection="1">
      <alignment horizontal="center"/>
    </xf>
    <xf numFmtId="196" fontId="160" fillId="37" borderId="123" xfId="7" quotePrefix="1" applyNumberFormat="1" applyFont="1" applyFill="1" applyBorder="1" applyAlignment="1" applyProtection="1">
      <alignment horizontal="center"/>
    </xf>
    <xf numFmtId="179" fontId="158" fillId="37" borderId="123" xfId="7" quotePrefix="1" applyNumberFormat="1" applyFont="1" applyFill="1" applyBorder="1" applyAlignment="1" applyProtection="1">
      <alignment horizontal="center"/>
    </xf>
    <xf numFmtId="179" fontId="87" fillId="17" borderId="0" xfId="7" applyNumberFormat="1" applyFont="1" applyFill="1" applyAlignment="1" applyProtection="1">
      <alignment horizontal="right"/>
    </xf>
    <xf numFmtId="179" fontId="221" fillId="38" borderId="123" xfId="7" quotePrefix="1" applyNumberFormat="1" applyFont="1" applyFill="1" applyBorder="1" applyAlignment="1" applyProtection="1">
      <alignment horizontal="center"/>
    </xf>
    <xf numFmtId="179" fontId="57" fillId="15" borderId="128" xfId="7" quotePrefix="1" applyNumberFormat="1" applyFont="1" applyFill="1" applyBorder="1" applyAlignment="1" applyProtection="1">
      <alignment horizontal="center"/>
    </xf>
    <xf numFmtId="0" fontId="57" fillId="17" borderId="17" xfId="7" applyFont="1" applyFill="1" applyBorder="1" applyAlignment="1" applyProtection="1">
      <alignment horizontal="center"/>
    </xf>
    <xf numFmtId="196" fontId="34" fillId="15" borderId="123" xfId="7" quotePrefix="1" applyNumberFormat="1" applyFont="1" applyFill="1" applyBorder="1" applyAlignment="1" applyProtection="1">
      <alignment horizontal="center"/>
    </xf>
    <xf numFmtId="0" fontId="34" fillId="17" borderId="0" xfId="7" applyFont="1" applyFill="1" applyProtection="1"/>
    <xf numFmtId="0" fontId="34" fillId="15" borderId="11" xfId="7" applyFont="1" applyFill="1" applyBorder="1" applyAlignment="1" applyProtection="1">
      <alignment horizontal="left"/>
    </xf>
    <xf numFmtId="0" fontId="34" fillId="15" borderId="0" xfId="7" applyFont="1" applyFill="1" applyBorder="1" applyAlignment="1" applyProtection="1">
      <alignment horizontal="center"/>
    </xf>
    <xf numFmtId="0" fontId="34" fillId="15" borderId="2" xfId="7" applyFont="1" applyFill="1" applyBorder="1" applyAlignment="1" applyProtection="1">
      <alignment horizontal="center"/>
    </xf>
    <xf numFmtId="0" fontId="34" fillId="15" borderId="52" xfId="7" quotePrefix="1" applyFont="1" applyFill="1" applyBorder="1" applyAlignment="1" applyProtection="1">
      <alignment horizontal="center"/>
    </xf>
    <xf numFmtId="0" fontId="57" fillId="15" borderId="52" xfId="7" quotePrefix="1" applyFont="1" applyFill="1" applyBorder="1" applyAlignment="1" applyProtection="1">
      <alignment horizontal="center"/>
    </xf>
    <xf numFmtId="0" fontId="57" fillId="15" borderId="129" xfId="7" quotePrefix="1" applyFont="1" applyFill="1" applyBorder="1" applyAlignment="1" applyProtection="1">
      <alignment horizontal="center"/>
    </xf>
    <xf numFmtId="0" fontId="86" fillId="17" borderId="17" xfId="7" applyFont="1" applyFill="1" applyBorder="1" applyProtection="1"/>
    <xf numFmtId="0" fontId="34" fillId="15" borderId="52" xfId="7" quotePrefix="1" applyNumberFormat="1" applyFont="1" applyFill="1" applyBorder="1" applyAlignment="1" applyProtection="1">
      <alignment horizontal="center"/>
    </xf>
    <xf numFmtId="0" fontId="57" fillId="15" borderId="52" xfId="7" quotePrefix="1" applyNumberFormat="1" applyFont="1" applyFill="1" applyBorder="1" applyAlignment="1" applyProtection="1">
      <alignment horizontal="center"/>
    </xf>
    <xf numFmtId="0" fontId="88" fillId="15" borderId="31" xfId="7" quotePrefix="1" applyFont="1" applyFill="1" applyBorder="1" applyAlignment="1" applyProtection="1">
      <alignment horizontal="left"/>
    </xf>
    <xf numFmtId="0" fontId="88" fillId="15" borderId="16" xfId="7" quotePrefix="1" applyFont="1" applyFill="1" applyBorder="1" applyAlignment="1" applyProtection="1">
      <alignment horizontal="left"/>
    </xf>
    <xf numFmtId="0" fontId="88" fillId="15" borderId="88" xfId="7" quotePrefix="1" applyFont="1" applyFill="1" applyBorder="1" applyAlignment="1" applyProtection="1">
      <alignment horizontal="left"/>
    </xf>
    <xf numFmtId="0" fontId="223" fillId="17" borderId="0" xfId="7" applyFont="1" applyFill="1" applyBorder="1" applyProtection="1"/>
    <xf numFmtId="38" fontId="63" fillId="15" borderId="17" xfId="17" applyNumberFormat="1" applyFont="1" applyFill="1" applyBorder="1" applyAlignment="1" applyProtection="1"/>
    <xf numFmtId="38" fontId="63" fillId="15" borderId="0" xfId="17" applyNumberFormat="1" applyFont="1" applyFill="1" applyBorder="1" applyAlignment="1" applyProtection="1"/>
    <xf numFmtId="38" fontId="63" fillId="15" borderId="2" xfId="17" applyNumberFormat="1" applyFont="1" applyFill="1" applyBorder="1" applyAlignment="1" applyProtection="1"/>
    <xf numFmtId="197" fontId="34" fillId="15" borderId="90" xfId="7" applyNumberFormat="1" applyFont="1" applyFill="1" applyBorder="1" applyAlignment="1" applyProtection="1"/>
    <xf numFmtId="197" fontId="57" fillId="15" borderId="90" xfId="7" applyNumberFormat="1" applyFont="1" applyFill="1" applyBorder="1" applyAlignment="1" applyProtection="1"/>
    <xf numFmtId="197" fontId="87" fillId="17" borderId="0" xfId="7" applyNumberFormat="1" applyFont="1" applyFill="1" applyAlignment="1" applyProtection="1">
      <alignment horizontal="right"/>
    </xf>
    <xf numFmtId="197" fontId="34" fillId="15" borderId="130" xfId="7" applyNumberFormat="1" applyFont="1" applyFill="1" applyBorder="1" applyAlignment="1" applyProtection="1"/>
    <xf numFmtId="197" fontId="57" fillId="17" borderId="0" xfId="7" applyNumberFormat="1" applyFont="1" applyFill="1" applyBorder="1" applyAlignment="1" applyProtection="1">
      <alignment horizontal="right"/>
    </xf>
    <xf numFmtId="38" fontId="6" fillId="15" borderId="17" xfId="17" applyNumberFormat="1" applyFont="1" applyFill="1" applyBorder="1" applyAlignment="1" applyProtection="1"/>
    <xf numFmtId="38" fontId="6" fillId="15" borderId="0" xfId="17" applyNumberFormat="1" applyFont="1" applyFill="1" applyBorder="1" applyAlignment="1" applyProtection="1"/>
    <xf numFmtId="38" fontId="6" fillId="15" borderId="2" xfId="17" applyNumberFormat="1" applyFont="1" applyFill="1" applyBorder="1" applyAlignment="1" applyProtection="1"/>
    <xf numFmtId="197" fontId="34" fillId="15" borderId="73" xfId="7" applyNumberFormat="1" applyFont="1" applyFill="1" applyBorder="1" applyAlignment="1" applyProtection="1"/>
    <xf numFmtId="197" fontId="57" fillId="15" borderId="73" xfId="7" applyNumberFormat="1" applyFont="1" applyFill="1" applyBorder="1" applyAlignment="1" applyProtection="1"/>
    <xf numFmtId="197" fontId="34" fillId="15" borderId="131" xfId="7" applyNumberFormat="1" applyFont="1" applyFill="1" applyBorder="1" applyAlignment="1" applyProtection="1"/>
    <xf numFmtId="38" fontId="3" fillId="15" borderId="132" xfId="17" applyNumberFormat="1" applyFont="1" applyFill="1" applyBorder="1" applyAlignment="1" applyProtection="1"/>
    <xf numFmtId="38" fontId="3" fillId="15" borderId="99" xfId="17" applyNumberFormat="1" applyFont="1" applyFill="1" applyBorder="1" applyAlignment="1" applyProtection="1"/>
    <xf numFmtId="38" fontId="3" fillId="15" borderId="133" xfId="17" applyNumberFormat="1" applyFont="1" applyFill="1" applyBorder="1" applyAlignment="1" applyProtection="1"/>
    <xf numFmtId="197" fontId="34" fillId="15" borderId="120" xfId="7" applyNumberFormat="1" applyFont="1" applyFill="1" applyBorder="1" applyAlignment="1" applyProtection="1"/>
    <xf numFmtId="197" fontId="57" fillId="15" borderId="120" xfId="7" applyNumberFormat="1" applyFont="1" applyFill="1" applyBorder="1" applyAlignment="1" applyProtection="1"/>
    <xf numFmtId="197" fontId="57" fillId="15" borderId="134" xfId="7" applyNumberFormat="1" applyFont="1" applyFill="1" applyBorder="1" applyAlignment="1" applyProtection="1"/>
    <xf numFmtId="38" fontId="3" fillId="15" borderId="115" xfId="17" applyNumberFormat="1" applyFont="1" applyFill="1" applyBorder="1" applyAlignment="1" applyProtection="1"/>
    <xf numFmtId="38" fontId="3" fillId="15" borderId="23" xfId="17" applyNumberFormat="1" applyFont="1" applyFill="1" applyBorder="1" applyAlignment="1" applyProtection="1"/>
    <xf numFmtId="38" fontId="3" fillId="15" borderId="102" xfId="17" applyNumberFormat="1" applyFont="1" applyFill="1" applyBorder="1" applyAlignment="1" applyProtection="1"/>
    <xf numFmtId="197" fontId="34" fillId="15" borderId="55" xfId="7" applyNumberFormat="1" applyFont="1" applyFill="1" applyBorder="1" applyAlignment="1" applyProtection="1"/>
    <xf numFmtId="197" fontId="57" fillId="15" borderId="55" xfId="7" applyNumberFormat="1" applyFont="1" applyFill="1" applyBorder="1" applyAlignment="1" applyProtection="1"/>
    <xf numFmtId="197" fontId="57" fillId="15" borderId="135" xfId="7" applyNumberFormat="1" applyFont="1" applyFill="1" applyBorder="1" applyAlignment="1" applyProtection="1"/>
    <xf numFmtId="38" fontId="3" fillId="15" borderId="113" xfId="17" applyNumberFormat="1" applyFont="1" applyFill="1" applyBorder="1" applyAlignment="1" applyProtection="1"/>
    <xf numFmtId="38" fontId="3" fillId="15" borderId="32" xfId="17" applyNumberFormat="1" applyFont="1" applyFill="1" applyBorder="1" applyAlignment="1" applyProtection="1"/>
    <xf numFmtId="38" fontId="3" fillId="15" borderId="39" xfId="17" applyNumberFormat="1" applyFont="1" applyFill="1" applyBorder="1" applyAlignment="1" applyProtection="1"/>
    <xf numFmtId="197" fontId="34" fillId="15" borderId="57" xfId="7" applyNumberFormat="1" applyFont="1" applyFill="1" applyBorder="1" applyAlignment="1" applyProtection="1"/>
    <xf numFmtId="197" fontId="57" fillId="15" borderId="57" xfId="7" applyNumberFormat="1" applyFont="1" applyFill="1" applyBorder="1" applyAlignment="1" applyProtection="1"/>
    <xf numFmtId="197" fontId="57" fillId="15" borderId="136" xfId="7" applyNumberFormat="1" applyFont="1" applyFill="1" applyBorder="1" applyAlignment="1" applyProtection="1"/>
    <xf numFmtId="38" fontId="6" fillId="8" borderId="31" xfId="17" applyNumberFormat="1" applyFont="1" applyFill="1" applyBorder="1" applyAlignment="1" applyProtection="1"/>
    <xf numFmtId="38" fontId="6" fillId="8" borderId="16" xfId="17" applyNumberFormat="1" applyFont="1" applyFill="1" applyBorder="1" applyAlignment="1" applyProtection="1"/>
    <xf numFmtId="38" fontId="6" fillId="8" borderId="88" xfId="17" applyNumberFormat="1" applyFont="1" applyFill="1" applyBorder="1" applyAlignment="1" applyProtection="1"/>
    <xf numFmtId="197" fontId="34" fillId="17" borderId="52" xfId="7" applyNumberFormat="1" applyFont="1" applyFill="1" applyBorder="1" applyAlignment="1" applyProtection="1"/>
    <xf numFmtId="197" fontId="57" fillId="17" borderId="52" xfId="7" applyNumberFormat="1" applyFont="1" applyFill="1" applyBorder="1" applyAlignment="1" applyProtection="1"/>
    <xf numFmtId="197" fontId="57" fillId="17" borderId="129" xfId="7" applyNumberFormat="1" applyFont="1" applyFill="1" applyBorder="1" applyAlignment="1" applyProtection="1"/>
    <xf numFmtId="197" fontId="57" fillId="15" borderId="130" xfId="7" applyNumberFormat="1" applyFont="1" applyFill="1" applyBorder="1" applyAlignment="1" applyProtection="1"/>
    <xf numFmtId="0" fontId="34" fillId="15" borderId="114" xfId="7" applyFont="1" applyFill="1" applyBorder="1" applyAlignment="1" applyProtection="1">
      <alignment horizontal="left"/>
    </xf>
    <xf numFmtId="0" fontId="34" fillId="15" borderId="50" xfId="7" applyFont="1" applyFill="1" applyBorder="1" applyAlignment="1" applyProtection="1">
      <alignment horizontal="left"/>
    </xf>
    <xf numFmtId="0" fontId="34" fillId="15" borderId="51" xfId="7" applyFont="1" applyFill="1" applyBorder="1" applyAlignment="1" applyProtection="1">
      <alignment horizontal="left"/>
    </xf>
    <xf numFmtId="197" fontId="57" fillId="15" borderId="131" xfId="7" applyNumberFormat="1" applyFont="1" applyFill="1" applyBorder="1" applyAlignment="1" applyProtection="1"/>
    <xf numFmtId="0" fontId="34" fillId="15" borderId="114" xfId="7" applyFont="1" applyFill="1" applyBorder="1" applyAlignment="1" applyProtection="1">
      <alignment horizontal="center"/>
    </xf>
    <xf numFmtId="0" fontId="34" fillId="15" borderId="19" xfId="7" applyFont="1" applyFill="1" applyBorder="1" applyAlignment="1" applyProtection="1">
      <alignment horizontal="center"/>
    </xf>
    <xf numFmtId="0" fontId="34" fillId="15" borderId="137" xfId="7" applyFont="1" applyFill="1" applyBorder="1" applyAlignment="1" applyProtection="1">
      <alignment horizontal="center"/>
    </xf>
    <xf numFmtId="38" fontId="6" fillId="21" borderId="49" xfId="17" applyNumberFormat="1" applyFont="1" applyFill="1" applyBorder="1" applyAlignment="1" applyProtection="1"/>
    <xf numFmtId="38" fontId="6" fillId="21" borderId="0" xfId="17" applyNumberFormat="1" applyFont="1" applyFill="1" applyBorder="1" applyAlignment="1" applyProtection="1"/>
    <xf numFmtId="38" fontId="6" fillId="21" borderId="2" xfId="17" applyNumberFormat="1" applyFont="1" applyFill="1" applyBorder="1" applyAlignment="1" applyProtection="1"/>
    <xf numFmtId="197" fontId="34" fillId="21" borderId="90" xfId="7" applyNumberFormat="1" applyFont="1" applyFill="1" applyBorder="1" applyAlignment="1" applyProtection="1"/>
    <xf numFmtId="197" fontId="57" fillId="21" borderId="90" xfId="7" applyNumberFormat="1" applyFont="1" applyFill="1" applyBorder="1" applyAlignment="1" applyProtection="1"/>
    <xf numFmtId="197" fontId="57" fillId="21" borderId="130" xfId="7" applyNumberFormat="1" applyFont="1" applyFill="1" applyBorder="1" applyAlignment="1" applyProtection="1"/>
    <xf numFmtId="38" fontId="6" fillId="21" borderId="49" xfId="17" applyNumberFormat="1" applyFont="1" applyFill="1" applyBorder="1" applyAlignment="1" applyProtection="1">
      <alignment horizontal="center"/>
    </xf>
    <xf numFmtId="38" fontId="6" fillId="21" borderId="50" xfId="17" applyNumberFormat="1" applyFont="1" applyFill="1" applyBorder="1" applyAlignment="1" applyProtection="1">
      <alignment horizontal="center"/>
    </xf>
    <xf numFmtId="38" fontId="6" fillId="21" borderId="51" xfId="17" applyNumberFormat="1" applyFont="1" applyFill="1" applyBorder="1" applyAlignment="1" applyProtection="1">
      <alignment horizontal="center"/>
    </xf>
    <xf numFmtId="38" fontId="3" fillId="21" borderId="132" xfId="17" applyNumberFormat="1" applyFont="1" applyFill="1" applyBorder="1" applyAlignment="1" applyProtection="1"/>
    <xf numFmtId="38" fontId="3" fillId="21" borderId="0" xfId="17" applyNumberFormat="1" applyFont="1" applyFill="1" applyBorder="1" applyAlignment="1" applyProtection="1"/>
    <xf numFmtId="38" fontId="3" fillId="21" borderId="2" xfId="17" applyNumberFormat="1" applyFont="1" applyFill="1" applyBorder="1" applyAlignment="1" applyProtection="1"/>
    <xf numFmtId="197" fontId="34" fillId="21" borderId="120" xfId="7" applyNumberFormat="1" applyFont="1" applyFill="1" applyBorder="1" applyAlignment="1" applyProtection="1"/>
    <xf numFmtId="197" fontId="57" fillId="21" borderId="120" xfId="7" applyNumberFormat="1" applyFont="1" applyFill="1" applyBorder="1" applyAlignment="1" applyProtection="1"/>
    <xf numFmtId="197" fontId="57" fillId="21" borderId="134" xfId="7" applyNumberFormat="1" applyFont="1" applyFill="1" applyBorder="1" applyAlignment="1" applyProtection="1"/>
    <xf numFmtId="38" fontId="3" fillId="21" borderId="132" xfId="17" applyNumberFormat="1" applyFont="1" applyFill="1" applyBorder="1" applyAlignment="1" applyProtection="1">
      <alignment horizontal="center"/>
    </xf>
    <xf numFmtId="38" fontId="3" fillId="21" borderId="99" xfId="17" applyNumberFormat="1" applyFont="1" applyFill="1" applyBorder="1" applyAlignment="1" applyProtection="1">
      <alignment horizontal="center"/>
    </xf>
    <xf numFmtId="38" fontId="3" fillId="21" borderId="133" xfId="17" applyNumberFormat="1" applyFont="1" applyFill="1" applyBorder="1" applyAlignment="1" applyProtection="1">
      <alignment horizontal="center"/>
    </xf>
    <xf numFmtId="38" fontId="3" fillId="21" borderId="115" xfId="17" applyNumberFormat="1" applyFont="1" applyFill="1" applyBorder="1" applyAlignment="1" applyProtection="1"/>
    <xf numFmtId="197" fontId="34" fillId="21" borderId="55" xfId="7" applyNumberFormat="1" applyFont="1" applyFill="1" applyBorder="1" applyAlignment="1" applyProtection="1"/>
    <xf numFmtId="197" fontId="57" fillId="21" borderId="55" xfId="7" applyNumberFormat="1" applyFont="1" applyFill="1" applyBorder="1" applyAlignment="1" applyProtection="1"/>
    <xf numFmtId="197" fontId="57" fillId="21" borderId="135" xfId="7" applyNumberFormat="1" applyFont="1" applyFill="1" applyBorder="1" applyAlignment="1" applyProtection="1"/>
    <xf numFmtId="38" fontId="3" fillId="21" borderId="115" xfId="17" applyNumberFormat="1" applyFont="1" applyFill="1" applyBorder="1" applyAlignment="1" applyProtection="1">
      <alignment horizontal="center"/>
    </xf>
    <xf numFmtId="38" fontId="3" fillId="21" borderId="23" xfId="17" applyNumberFormat="1" applyFont="1" applyFill="1" applyBorder="1" applyAlignment="1" applyProtection="1">
      <alignment horizontal="center"/>
    </xf>
    <xf numFmtId="38" fontId="3" fillId="21" borderId="102" xfId="17" applyNumberFormat="1" applyFont="1" applyFill="1" applyBorder="1" applyAlignment="1" applyProtection="1">
      <alignment horizontal="center"/>
    </xf>
    <xf numFmtId="38" fontId="3" fillId="21" borderId="116" xfId="17" applyNumberFormat="1" applyFont="1" applyFill="1" applyBorder="1" applyAlignment="1" applyProtection="1"/>
    <xf numFmtId="197" fontId="34" fillId="21" borderId="57" xfId="7" applyNumberFormat="1" applyFont="1" applyFill="1" applyBorder="1" applyAlignment="1" applyProtection="1"/>
    <xf numFmtId="197" fontId="57" fillId="21" borderId="57" xfId="7" applyNumberFormat="1" applyFont="1" applyFill="1" applyBorder="1" applyAlignment="1" applyProtection="1"/>
    <xf numFmtId="197" fontId="57" fillId="21" borderId="136" xfId="7" applyNumberFormat="1" applyFont="1" applyFill="1" applyBorder="1" applyAlignment="1" applyProtection="1"/>
    <xf numFmtId="38" fontId="3" fillId="21" borderId="116" xfId="17" applyNumberFormat="1" applyFont="1" applyFill="1" applyBorder="1" applyAlignment="1" applyProtection="1">
      <alignment horizontal="center"/>
    </xf>
    <xf numFmtId="38" fontId="3" fillId="21" borderId="38" xfId="17" applyNumberFormat="1" applyFont="1" applyFill="1" applyBorder="1" applyAlignment="1" applyProtection="1">
      <alignment horizontal="center"/>
    </xf>
    <xf numFmtId="38" fontId="3" fillId="21" borderId="138" xfId="17" applyNumberFormat="1" applyFont="1" applyFill="1" applyBorder="1" applyAlignment="1" applyProtection="1">
      <alignment horizontal="center"/>
    </xf>
    <xf numFmtId="38" fontId="14" fillId="21" borderId="114" xfId="17" applyNumberFormat="1" applyFont="1" applyFill="1" applyBorder="1" applyAlignment="1" applyProtection="1"/>
    <xf numFmtId="38" fontId="14" fillId="21" borderId="19" xfId="17" applyNumberFormat="1" applyFont="1" applyFill="1" applyBorder="1" applyAlignment="1" applyProtection="1"/>
    <xf numFmtId="38" fontId="14" fillId="21" borderId="137" xfId="17" applyNumberFormat="1" applyFont="1" applyFill="1" applyBorder="1" applyAlignment="1" applyProtection="1"/>
    <xf numFmtId="197" fontId="91" fillId="21" borderId="53" xfId="7" applyNumberFormat="1" applyFont="1" applyFill="1" applyBorder="1" applyAlignment="1" applyProtection="1"/>
    <xf numFmtId="197" fontId="95" fillId="21" borderId="53" xfId="7" applyNumberFormat="1" applyFont="1" applyFill="1" applyBorder="1" applyAlignment="1" applyProtection="1"/>
    <xf numFmtId="197" fontId="95" fillId="21" borderId="139" xfId="7" applyNumberFormat="1" applyFont="1" applyFill="1" applyBorder="1" applyAlignment="1" applyProtection="1"/>
    <xf numFmtId="38" fontId="14" fillId="21" borderId="115" xfId="17" applyNumberFormat="1" applyFont="1" applyFill="1" applyBorder="1" applyAlignment="1" applyProtection="1"/>
    <xf numFmtId="38" fontId="14" fillId="21" borderId="23" xfId="17" applyNumberFormat="1" applyFont="1" applyFill="1" applyBorder="1" applyAlignment="1" applyProtection="1"/>
    <xf numFmtId="38" fontId="14" fillId="21" borderId="102" xfId="17" applyNumberFormat="1" applyFont="1" applyFill="1" applyBorder="1" applyAlignment="1" applyProtection="1"/>
    <xf numFmtId="197" fontId="91" fillId="21" borderId="55" xfId="7" applyNumberFormat="1" applyFont="1" applyFill="1" applyBorder="1" applyAlignment="1" applyProtection="1"/>
    <xf numFmtId="197" fontId="95" fillId="21" borderId="55" xfId="7" applyNumberFormat="1" applyFont="1" applyFill="1" applyBorder="1" applyAlignment="1" applyProtection="1"/>
    <xf numFmtId="197" fontId="95" fillId="21" borderId="135" xfId="7" applyNumberFormat="1" applyFont="1" applyFill="1" applyBorder="1" applyAlignment="1" applyProtection="1"/>
    <xf numFmtId="38" fontId="14" fillId="21" borderId="113" xfId="17" applyNumberFormat="1" applyFont="1" applyFill="1" applyBorder="1" applyAlignment="1" applyProtection="1"/>
    <xf numFmtId="38" fontId="14" fillId="21" borderId="32" xfId="17" applyNumberFormat="1" applyFont="1" applyFill="1" applyBorder="1" applyAlignment="1" applyProtection="1"/>
    <xf numFmtId="38" fontId="14" fillId="21" borderId="39" xfId="17" applyNumberFormat="1" applyFont="1" applyFill="1" applyBorder="1" applyAlignment="1" applyProtection="1"/>
    <xf numFmtId="197" fontId="91" fillId="21" borderId="54" xfId="7" applyNumberFormat="1" applyFont="1" applyFill="1" applyBorder="1" applyAlignment="1" applyProtection="1"/>
    <xf numFmtId="197" fontId="95" fillId="21" borderId="54" xfId="7" applyNumberFormat="1" applyFont="1" applyFill="1" applyBorder="1" applyAlignment="1" applyProtection="1"/>
    <xf numFmtId="197" fontId="95" fillId="21" borderId="140" xfId="7" applyNumberFormat="1" applyFont="1" applyFill="1" applyBorder="1" applyAlignment="1" applyProtection="1"/>
    <xf numFmtId="0" fontId="34" fillId="15" borderId="31" xfId="7" applyFont="1" applyFill="1" applyBorder="1" applyAlignment="1" applyProtection="1">
      <alignment horizontal="left"/>
    </xf>
    <xf numFmtId="0" fontId="34" fillId="15" borderId="16" xfId="7" applyFont="1" applyFill="1" applyBorder="1" applyAlignment="1" applyProtection="1">
      <alignment horizontal="left"/>
    </xf>
    <xf numFmtId="0" fontId="34" fillId="15" borderId="2" xfId="7" applyFont="1" applyFill="1" applyBorder="1" applyAlignment="1" applyProtection="1">
      <alignment horizontal="left"/>
    </xf>
    <xf numFmtId="0" fontId="34" fillId="15" borderId="31" xfId="7" applyFont="1" applyFill="1" applyBorder="1" applyAlignment="1" applyProtection="1">
      <alignment horizontal="center"/>
    </xf>
    <xf numFmtId="0" fontId="34" fillId="15" borderId="16" xfId="7" applyFont="1" applyFill="1" applyBorder="1" applyAlignment="1" applyProtection="1">
      <alignment horizontal="center"/>
    </xf>
    <xf numFmtId="0" fontId="34" fillId="15" borderId="88" xfId="7" applyFont="1" applyFill="1" applyBorder="1" applyAlignment="1" applyProtection="1">
      <alignment horizontal="center"/>
    </xf>
    <xf numFmtId="0" fontId="34" fillId="15" borderId="49" xfId="7" applyFont="1" applyFill="1" applyBorder="1" applyAlignment="1" applyProtection="1">
      <alignment horizontal="left"/>
    </xf>
    <xf numFmtId="0" fontId="34" fillId="15" borderId="49" xfId="7" applyFont="1" applyFill="1" applyBorder="1" applyAlignment="1" applyProtection="1">
      <alignment horizontal="center"/>
    </xf>
    <xf numFmtId="0" fontId="34" fillId="15" borderId="50" xfId="7" applyFont="1" applyFill="1" applyBorder="1" applyAlignment="1" applyProtection="1">
      <alignment horizontal="center"/>
    </xf>
    <xf numFmtId="0" fontId="34" fillId="15" borderId="51" xfId="7" applyFont="1" applyFill="1" applyBorder="1" applyAlignment="1" applyProtection="1">
      <alignment horizontal="center"/>
    </xf>
    <xf numFmtId="0" fontId="57" fillId="19" borderId="141" xfId="7" applyFont="1" applyFill="1" applyBorder="1" applyAlignment="1" applyProtection="1">
      <alignment horizontal="left"/>
    </xf>
    <xf numFmtId="0" fontId="57" fillId="19" borderId="142" xfId="7" applyFont="1" applyFill="1" applyBorder="1" applyAlignment="1" applyProtection="1">
      <alignment horizontal="left"/>
    </xf>
    <xf numFmtId="0" fontId="57" fillId="19" borderId="143" xfId="7" applyFont="1" applyFill="1" applyBorder="1" applyAlignment="1" applyProtection="1">
      <alignment horizontal="left"/>
    </xf>
    <xf numFmtId="197" fontId="34" fillId="19" borderId="121" xfId="7" applyNumberFormat="1" applyFont="1" applyFill="1" applyBorder="1" applyAlignment="1" applyProtection="1"/>
    <xf numFmtId="197" fontId="57" fillId="19" borderId="121" xfId="7" applyNumberFormat="1" applyFont="1" applyFill="1" applyBorder="1" applyAlignment="1" applyProtection="1"/>
    <xf numFmtId="197" fontId="57" fillId="19" borderId="144" xfId="7" applyNumberFormat="1" applyFont="1" applyFill="1" applyBorder="1" applyAlignment="1" applyProtection="1"/>
    <xf numFmtId="197" fontId="57" fillId="17" borderId="0" xfId="7" applyNumberFormat="1" applyFont="1" applyFill="1" applyBorder="1" applyAlignment="1" applyProtection="1"/>
    <xf numFmtId="0" fontId="87" fillId="17" borderId="0" xfId="7" applyFont="1" applyFill="1" applyBorder="1" applyAlignment="1" applyProtection="1">
      <alignment horizontal="right"/>
    </xf>
    <xf numFmtId="38" fontId="6" fillId="24" borderId="31" xfId="17" applyNumberFormat="1" applyFont="1" applyFill="1" applyBorder="1" applyAlignment="1" applyProtection="1"/>
    <xf numFmtId="38" fontId="6" fillId="24" borderId="16" xfId="17" applyNumberFormat="1" applyFont="1" applyFill="1" applyBorder="1" applyAlignment="1" applyProtection="1"/>
    <xf numFmtId="38" fontId="6" fillId="24" borderId="88" xfId="17" applyNumberFormat="1" applyFont="1" applyFill="1" applyBorder="1" applyAlignment="1" applyProtection="1"/>
    <xf numFmtId="197" fontId="34" fillId="24" borderId="52" xfId="7" applyNumberFormat="1" applyFont="1" applyFill="1" applyBorder="1" applyAlignment="1" applyProtection="1"/>
    <xf numFmtId="197" fontId="57" fillId="24" borderId="52" xfId="7" applyNumberFormat="1" applyFont="1" applyFill="1" applyBorder="1" applyAlignment="1" applyProtection="1"/>
    <xf numFmtId="197" fontId="57" fillId="24" borderId="129" xfId="7" applyNumberFormat="1" applyFont="1" applyFill="1" applyBorder="1" applyAlignment="1" applyProtection="1"/>
    <xf numFmtId="197" fontId="34" fillId="15" borderId="54" xfId="7" applyNumberFormat="1" applyFont="1" applyFill="1" applyBorder="1" applyAlignment="1" applyProtection="1"/>
    <xf numFmtId="197" fontId="57" fillId="15" borderId="54" xfId="7" applyNumberFormat="1" applyFont="1" applyFill="1" applyBorder="1" applyAlignment="1" applyProtection="1"/>
    <xf numFmtId="197" fontId="57" fillId="15" borderId="140" xfId="7" applyNumberFormat="1" applyFont="1" applyFill="1" applyBorder="1" applyAlignment="1" applyProtection="1"/>
    <xf numFmtId="38" fontId="14" fillId="21" borderId="31" xfId="17" applyNumberFormat="1" applyFont="1" applyFill="1" applyBorder="1" applyAlignment="1" applyProtection="1"/>
    <xf numFmtId="38" fontId="14" fillId="21" borderId="16" xfId="17" applyNumberFormat="1" applyFont="1" applyFill="1" applyBorder="1" applyAlignment="1" applyProtection="1"/>
    <xf numFmtId="38" fontId="14" fillId="21" borderId="88" xfId="17" applyNumberFormat="1" applyFont="1" applyFill="1" applyBorder="1" applyAlignment="1" applyProtection="1"/>
    <xf numFmtId="197" fontId="91" fillId="21" borderId="10" xfId="7" applyNumberFormat="1" applyFont="1" applyFill="1" applyBorder="1" applyAlignment="1" applyProtection="1"/>
    <xf numFmtId="197" fontId="95" fillId="21" borderId="10" xfId="7" applyNumberFormat="1" applyFont="1" applyFill="1" applyBorder="1" applyAlignment="1" applyProtection="1"/>
    <xf numFmtId="197" fontId="95" fillId="21" borderId="129" xfId="7" applyNumberFormat="1" applyFont="1" applyFill="1" applyBorder="1" applyAlignment="1" applyProtection="1"/>
    <xf numFmtId="38" fontId="14" fillId="21" borderId="31" xfId="17" applyNumberFormat="1" applyFont="1" applyFill="1" applyBorder="1" applyAlignment="1" applyProtection="1">
      <alignment horizontal="center"/>
    </xf>
    <xf numFmtId="38" fontId="14" fillId="21" borderId="16" xfId="17" applyNumberFormat="1" applyFont="1" applyFill="1" applyBorder="1" applyAlignment="1" applyProtection="1">
      <alignment horizontal="center"/>
    </xf>
    <xf numFmtId="38" fontId="14" fillId="21" borderId="88" xfId="17" applyNumberFormat="1" applyFont="1" applyFill="1" applyBorder="1" applyAlignment="1" applyProtection="1">
      <alignment horizontal="center"/>
    </xf>
    <xf numFmtId="38" fontId="6" fillId="15" borderId="49" xfId="17" applyNumberFormat="1" applyFont="1" applyFill="1" applyBorder="1" applyAlignment="1" applyProtection="1"/>
    <xf numFmtId="38" fontId="6" fillId="15" borderId="50" xfId="17" applyNumberFormat="1" applyFont="1" applyFill="1" applyBorder="1" applyAlignment="1" applyProtection="1"/>
    <xf numFmtId="38" fontId="6" fillId="15" borderId="51" xfId="17" applyNumberFormat="1" applyFont="1" applyFill="1" applyBorder="1" applyAlignment="1" applyProtection="1"/>
    <xf numFmtId="38" fontId="6" fillId="15" borderId="49" xfId="17" applyNumberFormat="1" applyFont="1" applyFill="1" applyBorder="1" applyAlignment="1" applyProtection="1">
      <alignment horizontal="center"/>
    </xf>
    <xf numFmtId="38" fontId="6" fillId="15" borderId="50" xfId="17" applyNumberFormat="1" applyFont="1" applyFill="1" applyBorder="1" applyAlignment="1" applyProtection="1">
      <alignment horizontal="center"/>
    </xf>
    <xf numFmtId="38" fontId="6" fillId="15" borderId="51" xfId="17" applyNumberFormat="1" applyFont="1" applyFill="1" applyBorder="1" applyAlignment="1" applyProtection="1">
      <alignment horizontal="center"/>
    </xf>
    <xf numFmtId="0" fontId="57" fillId="39" borderId="141" xfId="7" quotePrefix="1" applyFont="1" applyFill="1" applyBorder="1" applyAlignment="1" applyProtection="1">
      <alignment horizontal="left"/>
    </xf>
    <xf numFmtId="0" fontId="57" fillId="39" borderId="142" xfId="7" quotePrefix="1" applyFont="1" applyFill="1" applyBorder="1" applyAlignment="1" applyProtection="1">
      <alignment horizontal="left"/>
    </xf>
    <xf numFmtId="0" fontId="57" fillId="39" borderId="143" xfId="7" quotePrefix="1" applyFont="1" applyFill="1" applyBorder="1" applyAlignment="1" applyProtection="1">
      <alignment horizontal="left"/>
    </xf>
    <xf numFmtId="197" fontId="34" fillId="23" borderId="121" xfId="7" applyNumberFormat="1" applyFont="1" applyFill="1" applyBorder="1" applyAlignment="1" applyProtection="1"/>
    <xf numFmtId="197" fontId="57" fillId="23" borderId="121" xfId="7" applyNumberFormat="1" applyFont="1" applyFill="1" applyBorder="1" applyAlignment="1" applyProtection="1"/>
    <xf numFmtId="197" fontId="57" fillId="39" borderId="121" xfId="7" applyNumberFormat="1" applyFont="1" applyFill="1" applyBorder="1" applyAlignment="1" applyProtection="1"/>
    <xf numFmtId="197" fontId="57" fillId="39" borderId="144" xfId="7" applyNumberFormat="1" applyFont="1" applyFill="1" applyBorder="1" applyAlignment="1" applyProtection="1"/>
    <xf numFmtId="178" fontId="34" fillId="17" borderId="0" xfId="7" applyNumberFormat="1" applyFont="1" applyFill="1" applyProtection="1"/>
    <xf numFmtId="178" fontId="34" fillId="32" borderId="0" xfId="7" applyNumberFormat="1" applyFont="1" applyFill="1" applyBorder="1" applyProtection="1"/>
    <xf numFmtId="178" fontId="57" fillId="32" borderId="0" xfId="7" applyNumberFormat="1" applyFont="1" applyFill="1" applyBorder="1" applyProtection="1"/>
    <xf numFmtId="0" fontId="57" fillId="26" borderId="141" xfId="7" applyFont="1" applyFill="1" applyBorder="1" applyAlignment="1" applyProtection="1">
      <alignment horizontal="left"/>
    </xf>
    <xf numFmtId="0" fontId="57" fillId="26" borderId="142" xfId="7" applyFont="1" applyFill="1" applyBorder="1" applyAlignment="1" applyProtection="1">
      <alignment horizontal="left"/>
    </xf>
    <xf numFmtId="0" fontId="57" fillId="26" borderId="143" xfId="7" applyFont="1" applyFill="1" applyBorder="1" applyAlignment="1" applyProtection="1">
      <alignment horizontal="left"/>
    </xf>
    <xf numFmtId="197" fontId="34" fillId="26" borderId="121" xfId="7" applyNumberFormat="1" applyFont="1" applyFill="1" applyBorder="1" applyAlignment="1" applyProtection="1"/>
    <xf numFmtId="197" fontId="57" fillId="26" borderId="121" xfId="7" applyNumberFormat="1" applyFont="1" applyFill="1" applyBorder="1" applyAlignment="1" applyProtection="1"/>
    <xf numFmtId="197" fontId="57" fillId="26" borderId="144" xfId="7" applyNumberFormat="1" applyFont="1" applyFill="1" applyBorder="1" applyAlignment="1" applyProtection="1"/>
    <xf numFmtId="189" fontId="208" fillId="15" borderId="73" xfId="7" quotePrefix="1" applyNumberFormat="1" applyFont="1" applyFill="1" applyBorder="1" applyAlignment="1" applyProtection="1"/>
    <xf numFmtId="189" fontId="207" fillId="15" borderId="73" xfId="7" quotePrefix="1" applyNumberFormat="1" applyFont="1" applyFill="1" applyBorder="1" applyAlignment="1" applyProtection="1"/>
    <xf numFmtId="189" fontId="207" fillId="15" borderId="131" xfId="7" quotePrefix="1" applyNumberFormat="1" applyFont="1" applyFill="1" applyBorder="1" applyAlignment="1" applyProtection="1"/>
    <xf numFmtId="1" fontId="57" fillId="17" borderId="0" xfId="7" applyNumberFormat="1" applyFont="1" applyFill="1" applyBorder="1" applyAlignment="1" applyProtection="1">
      <alignment horizontal="right"/>
    </xf>
    <xf numFmtId="3" fontId="92" fillId="15" borderId="116" xfId="7" applyNumberFormat="1" applyFont="1" applyFill="1" applyBorder="1" applyAlignment="1" applyProtection="1">
      <alignment horizontal="center"/>
    </xf>
    <xf numFmtId="3" fontId="92" fillId="15" borderId="38" xfId="7" applyNumberFormat="1" applyFont="1" applyFill="1" applyBorder="1" applyAlignment="1" applyProtection="1">
      <alignment horizontal="center"/>
    </xf>
    <xf numFmtId="3" fontId="92" fillId="15" borderId="138" xfId="7" applyNumberFormat="1" applyFont="1" applyFill="1" applyBorder="1" applyAlignment="1" applyProtection="1">
      <alignment horizontal="center"/>
    </xf>
    <xf numFmtId="0" fontId="58" fillId="19" borderId="145" xfId="7" applyFont="1" applyFill="1" applyBorder="1" applyAlignment="1" applyProtection="1">
      <alignment horizontal="left"/>
    </xf>
    <xf numFmtId="0" fontId="58" fillId="19" borderId="146" xfId="7" applyFont="1" applyFill="1" applyBorder="1" applyAlignment="1" applyProtection="1">
      <alignment horizontal="left"/>
    </xf>
    <xf numFmtId="0" fontId="58" fillId="19" borderId="147" xfId="7" applyFont="1" applyFill="1" applyBorder="1" applyAlignment="1" applyProtection="1">
      <alignment horizontal="left"/>
    </xf>
    <xf numFmtId="197" fontId="34" fillId="19" borderId="92" xfId="7" applyNumberFormat="1" applyFont="1" applyFill="1" applyBorder="1" applyAlignment="1" applyProtection="1"/>
    <xf numFmtId="197" fontId="57" fillId="19" borderId="92" xfId="7" applyNumberFormat="1" applyFont="1" applyFill="1" applyBorder="1" applyAlignment="1" applyProtection="1"/>
    <xf numFmtId="197" fontId="57" fillId="19" borderId="148" xfId="7" applyNumberFormat="1" applyFont="1" applyFill="1" applyBorder="1" applyAlignment="1" applyProtection="1"/>
    <xf numFmtId="197" fontId="34" fillId="17" borderId="0" xfId="7" quotePrefix="1" applyNumberFormat="1" applyFont="1" applyFill="1" applyBorder="1" applyAlignment="1" applyProtection="1">
      <alignment horizontal="right"/>
    </xf>
    <xf numFmtId="189" fontId="58" fillId="19" borderId="104" xfId="7" applyNumberFormat="1" applyFont="1" applyFill="1" applyBorder="1" applyAlignment="1" applyProtection="1">
      <alignment horizontal="left"/>
    </xf>
    <xf numFmtId="189" fontId="58" fillId="19" borderId="108" xfId="7" applyNumberFormat="1" applyFont="1" applyFill="1" applyBorder="1" applyAlignment="1" applyProtection="1">
      <alignment horizontal="left"/>
    </xf>
    <xf numFmtId="189" fontId="58" fillId="19" borderId="105" xfId="7" applyNumberFormat="1" applyFont="1" applyFill="1" applyBorder="1" applyAlignment="1" applyProtection="1">
      <alignment horizontal="left"/>
    </xf>
    <xf numFmtId="189" fontId="87" fillId="17" borderId="0" xfId="7" applyNumberFormat="1" applyFont="1" applyFill="1" applyAlignment="1" applyProtection="1">
      <alignment horizontal="right"/>
    </xf>
    <xf numFmtId="197" fontId="34" fillId="19" borderId="80" xfId="7" applyNumberFormat="1" applyFont="1" applyFill="1" applyBorder="1" applyAlignment="1" applyProtection="1"/>
    <xf numFmtId="197" fontId="57" fillId="19" borderId="80" xfId="7" applyNumberFormat="1" applyFont="1" applyFill="1" applyBorder="1" applyAlignment="1" applyProtection="1"/>
    <xf numFmtId="197" fontId="57" fillId="19" borderId="149" xfId="7" applyNumberFormat="1" applyFont="1" applyFill="1" applyBorder="1" applyAlignment="1" applyProtection="1"/>
    <xf numFmtId="38" fontId="6" fillId="15" borderId="132" xfId="17" applyNumberFormat="1" applyFont="1" applyFill="1" applyBorder="1" applyAlignment="1" applyProtection="1"/>
    <xf numFmtId="38" fontId="6" fillId="15" borderId="99" xfId="17" applyNumberFormat="1" applyFont="1" applyFill="1" applyBorder="1" applyAlignment="1" applyProtection="1"/>
    <xf numFmtId="38" fontId="6" fillId="15" borderId="133" xfId="17" applyNumberFormat="1" applyFont="1" applyFill="1" applyBorder="1" applyAlignment="1" applyProtection="1"/>
    <xf numFmtId="38" fontId="3" fillId="15" borderId="11" xfId="17" applyNumberFormat="1" applyFont="1" applyFill="1" applyBorder="1" applyAlignment="1" applyProtection="1"/>
    <xf numFmtId="38" fontId="3" fillId="15" borderId="12" xfId="17" applyNumberFormat="1" applyFont="1" applyFill="1" applyBorder="1" applyAlignment="1" applyProtection="1"/>
    <xf numFmtId="38" fontId="3" fillId="15" borderId="82" xfId="17" applyNumberFormat="1" applyFont="1" applyFill="1" applyBorder="1" applyAlignment="1" applyProtection="1"/>
    <xf numFmtId="38" fontId="63" fillId="15" borderId="17" xfId="17" applyNumberFormat="1" applyFont="1" applyFill="1" applyBorder="1" applyAlignment="1" applyProtection="1">
      <alignment horizontal="left"/>
    </xf>
    <xf numFmtId="38" fontId="63" fillId="15" borderId="0" xfId="17" applyNumberFormat="1" applyFont="1" applyFill="1" applyBorder="1" applyAlignment="1" applyProtection="1">
      <alignment horizontal="left"/>
    </xf>
    <xf numFmtId="38" fontId="63" fillId="15" borderId="2" xfId="17" applyNumberFormat="1" applyFont="1" applyFill="1" applyBorder="1" applyAlignment="1" applyProtection="1">
      <alignment horizontal="left"/>
    </xf>
    <xf numFmtId="38" fontId="6" fillId="15" borderId="132" xfId="17" applyNumberFormat="1" applyFont="1" applyFill="1" applyBorder="1" applyAlignment="1" applyProtection="1">
      <alignment horizontal="left"/>
    </xf>
    <xf numFmtId="38" fontId="6" fillId="15" borderId="99" xfId="17" applyNumberFormat="1" applyFont="1" applyFill="1" applyBorder="1" applyAlignment="1" applyProtection="1">
      <alignment horizontal="left"/>
    </xf>
    <xf numFmtId="38" fontId="6" fillId="15" borderId="133" xfId="17" applyNumberFormat="1" applyFont="1" applyFill="1" applyBorder="1" applyAlignment="1" applyProtection="1">
      <alignment horizontal="left"/>
    </xf>
    <xf numFmtId="38" fontId="6" fillId="15" borderId="17" xfId="17" applyNumberFormat="1" applyFont="1" applyFill="1" applyBorder="1" applyAlignment="1" applyProtection="1">
      <alignment horizontal="left"/>
    </xf>
    <xf numFmtId="38" fontId="6" fillId="15" borderId="0" xfId="17" applyNumberFormat="1" applyFont="1" applyFill="1" applyBorder="1" applyAlignment="1" applyProtection="1">
      <alignment horizontal="left"/>
    </xf>
    <xf numFmtId="38" fontId="6" fillId="15" borderId="2" xfId="17" applyNumberFormat="1" applyFont="1" applyFill="1" applyBorder="1" applyAlignment="1" applyProtection="1">
      <alignment horizontal="left"/>
    </xf>
    <xf numFmtId="197" fontId="34" fillId="39" borderId="121" xfId="7" applyNumberFormat="1" applyFont="1" applyFill="1" applyBorder="1" applyAlignment="1" applyProtection="1"/>
    <xf numFmtId="38" fontId="176" fillId="40" borderId="116" xfId="17" applyNumberFormat="1" applyFont="1" applyFill="1" applyBorder="1" applyAlignment="1" applyProtection="1"/>
    <xf numFmtId="38" fontId="3" fillId="40" borderId="38" xfId="17" applyNumberFormat="1" applyFont="1" applyFill="1" applyBorder="1" applyAlignment="1" applyProtection="1"/>
    <xf numFmtId="38" fontId="3" fillId="40" borderId="138" xfId="17" applyNumberFormat="1" applyFont="1" applyFill="1" applyBorder="1" applyAlignment="1" applyProtection="1"/>
    <xf numFmtId="197" fontId="34" fillId="40" borderId="57" xfId="7" applyNumberFormat="1" applyFont="1" applyFill="1" applyBorder="1" applyAlignment="1" applyProtection="1"/>
    <xf numFmtId="197" fontId="57" fillId="40" borderId="57" xfId="7" applyNumberFormat="1" applyFont="1" applyFill="1" applyBorder="1" applyAlignment="1" applyProtection="1"/>
    <xf numFmtId="197" fontId="57" fillId="40" borderId="136" xfId="7" applyNumberFormat="1" applyFont="1" applyFill="1" applyBorder="1" applyAlignment="1" applyProtection="1"/>
    <xf numFmtId="0" fontId="57" fillId="26" borderId="141" xfId="0" applyFont="1" applyFill="1" applyBorder="1" applyAlignment="1" applyProtection="1">
      <alignment horizontal="left"/>
    </xf>
    <xf numFmtId="38" fontId="3" fillId="15" borderId="116" xfId="17" applyNumberFormat="1" applyFont="1" applyFill="1" applyBorder="1" applyAlignment="1" applyProtection="1"/>
    <xf numFmtId="38" fontId="3" fillId="15" borderId="38" xfId="17" applyNumberFormat="1" applyFont="1" applyFill="1" applyBorder="1" applyAlignment="1" applyProtection="1"/>
    <xf numFmtId="38" fontId="3" fillId="15" borderId="138" xfId="17" applyNumberFormat="1" applyFont="1" applyFill="1" applyBorder="1" applyAlignment="1" applyProtection="1"/>
    <xf numFmtId="0" fontId="57" fillId="15" borderId="104" xfId="7" applyFont="1" applyFill="1" applyBorder="1" applyAlignment="1" applyProtection="1">
      <alignment horizontal="left"/>
    </xf>
    <xf numFmtId="0" fontId="57" fillId="15" borderId="108" xfId="7" applyFont="1" applyFill="1" applyBorder="1" applyAlignment="1" applyProtection="1">
      <alignment horizontal="left"/>
    </xf>
    <xf numFmtId="0" fontId="57" fillId="15" borderId="105" xfId="7" applyFont="1" applyFill="1" applyBorder="1" applyAlignment="1" applyProtection="1">
      <alignment horizontal="left"/>
    </xf>
    <xf numFmtId="197" fontId="34" fillId="15" borderId="80" xfId="7" applyNumberFormat="1" applyFont="1" applyFill="1" applyBorder="1" applyAlignment="1" applyProtection="1"/>
    <xf numFmtId="197" fontId="57" fillId="15" borderId="80" xfId="7" applyNumberFormat="1" applyFont="1" applyFill="1" applyBorder="1" applyAlignment="1" applyProtection="1"/>
    <xf numFmtId="197" fontId="57" fillId="15" borderId="149" xfId="7" applyNumberFormat="1" applyFont="1" applyFill="1" applyBorder="1" applyAlignment="1" applyProtection="1"/>
    <xf numFmtId="189" fontId="207" fillId="17" borderId="96" xfId="7" quotePrefix="1" applyNumberFormat="1" applyFont="1" applyFill="1" applyBorder="1" applyAlignment="1" applyProtection="1"/>
    <xf numFmtId="189" fontId="207" fillId="17" borderId="94" xfId="7" quotePrefix="1" applyNumberFormat="1" applyFont="1" applyFill="1" applyBorder="1" applyAlignment="1" applyProtection="1"/>
    <xf numFmtId="3" fontId="34" fillId="17" borderId="0" xfId="7" applyNumberFormat="1" applyFont="1" applyFill="1" applyBorder="1" applyProtection="1"/>
    <xf numFmtId="0" fontId="207" fillId="17" borderId="96" xfId="7" quotePrefix="1" applyNumberFormat="1" applyFont="1" applyFill="1" applyBorder="1" applyAlignment="1" applyProtection="1"/>
    <xf numFmtId="0" fontId="34" fillId="17" borderId="0" xfId="7" applyFont="1" applyFill="1" applyBorder="1" applyAlignment="1" applyProtection="1">
      <alignment horizontal="center"/>
    </xf>
    <xf numFmtId="0" fontId="108" fillId="17" borderId="0" xfId="16" applyFont="1" applyFill="1" applyAlignment="1" applyProtection="1">
      <alignment horizontal="right"/>
    </xf>
    <xf numFmtId="198" fontId="159" fillId="15" borderId="3" xfId="7" applyNumberFormat="1" applyFont="1" applyFill="1" applyBorder="1" applyAlignment="1" applyProtection="1">
      <alignment horizontal="center"/>
    </xf>
    <xf numFmtId="0" fontId="6" fillId="17" borderId="0" xfId="16" applyFont="1" applyFill="1" applyProtection="1"/>
    <xf numFmtId="0" fontId="3" fillId="17" borderId="0" xfId="4" applyFont="1" applyFill="1" applyBorder="1" applyAlignment="1" applyProtection="1">
      <alignment horizontal="left" vertical="center"/>
    </xf>
    <xf numFmtId="0" fontId="34" fillId="32" borderId="0" xfId="7" applyNumberFormat="1" applyFont="1" applyFill="1" applyBorder="1" applyProtection="1"/>
    <xf numFmtId="0" fontId="86" fillId="32" borderId="0" xfId="7" applyFont="1" applyFill="1" applyAlignment="1" applyProtection="1">
      <alignment horizontal="center"/>
    </xf>
    <xf numFmtId="0" fontId="86" fillId="32" borderId="0" xfId="7" applyFont="1" applyFill="1" applyProtection="1"/>
    <xf numFmtId="1" fontId="57" fillId="17" borderId="0" xfId="7" applyNumberFormat="1" applyFont="1" applyFill="1" applyBorder="1" applyAlignment="1" applyProtection="1">
      <alignment horizontal="center"/>
    </xf>
    <xf numFmtId="0" fontId="57" fillId="17" borderId="0" xfId="7" applyNumberFormat="1" applyFont="1" applyFill="1" applyBorder="1" applyAlignment="1" applyProtection="1">
      <alignment horizontal="center"/>
    </xf>
    <xf numFmtId="0" fontId="87" fillId="32" borderId="0" xfId="7" applyFont="1" applyFill="1" applyProtection="1"/>
    <xf numFmtId="0" fontId="87" fillId="32" borderId="0" xfId="7" applyNumberFormat="1" applyFont="1" applyFill="1" applyProtection="1"/>
    <xf numFmtId="0" fontId="87" fillId="32" borderId="0" xfId="7" applyFont="1" applyFill="1" applyBorder="1" applyProtection="1"/>
    <xf numFmtId="0" fontId="109" fillId="15" borderId="89" xfId="16" applyFont="1" applyFill="1" applyBorder="1" applyProtection="1"/>
    <xf numFmtId="0" fontId="109" fillId="15" borderId="6" xfId="16" applyFont="1" applyFill="1" applyBorder="1" applyProtection="1"/>
    <xf numFmtId="0" fontId="109" fillId="15" borderId="7" xfId="16" applyFont="1" applyFill="1" applyBorder="1" applyProtection="1"/>
    <xf numFmtId="190" fontId="98" fillId="9" borderId="150" xfId="7" applyNumberFormat="1" applyFont="1" applyFill="1" applyBorder="1" applyAlignment="1" applyProtection="1">
      <alignment horizontal="center"/>
    </xf>
    <xf numFmtId="190" fontId="100" fillId="9" borderId="151" xfId="7" applyNumberFormat="1" applyFont="1" applyFill="1" applyBorder="1" applyAlignment="1" applyProtection="1">
      <alignment horizontal="center"/>
    </xf>
    <xf numFmtId="190" fontId="3" fillId="7" borderId="0" xfId="17" applyNumberFormat="1" applyFont="1" applyFill="1" applyAlignment="1" applyProtection="1"/>
    <xf numFmtId="190" fontId="99" fillId="13" borderId="150" xfId="7" applyNumberFormat="1" applyFont="1" applyFill="1" applyBorder="1" applyAlignment="1" applyProtection="1">
      <alignment horizontal="center"/>
    </xf>
    <xf numFmtId="190" fontId="100" fillId="13" borderId="151" xfId="7" applyNumberFormat="1" applyFont="1" applyFill="1" applyBorder="1" applyAlignment="1" applyProtection="1">
      <alignment horizontal="center"/>
    </xf>
    <xf numFmtId="190" fontId="31" fillId="7" borderId="0" xfId="16" applyNumberFormat="1" applyFont="1" applyFill="1" applyProtection="1"/>
    <xf numFmtId="190" fontId="100" fillId="11" borderId="152" xfId="7" applyNumberFormat="1" applyFont="1" applyFill="1" applyBorder="1" applyAlignment="1" applyProtection="1">
      <alignment horizontal="center"/>
    </xf>
    <xf numFmtId="190" fontId="87" fillId="32" borderId="0" xfId="7" applyNumberFormat="1" applyFont="1" applyFill="1" applyProtection="1"/>
    <xf numFmtId="190" fontId="6" fillId="5" borderId="153" xfId="7" applyNumberFormat="1" applyFont="1" applyFill="1" applyBorder="1" applyAlignment="1" applyProtection="1">
      <alignment horizontal="center"/>
    </xf>
    <xf numFmtId="0" fontId="12" fillId="15" borderId="154" xfId="7" applyNumberFormat="1" applyFont="1" applyFill="1" applyBorder="1" applyAlignment="1" applyProtection="1">
      <alignment horizontal="center"/>
    </xf>
    <xf numFmtId="0" fontId="11" fillId="15" borderId="155" xfId="7" applyNumberFormat="1" applyFont="1" applyFill="1" applyBorder="1" applyAlignment="1" applyProtection="1">
      <alignment horizontal="center"/>
    </xf>
    <xf numFmtId="0" fontId="86" fillId="32" borderId="0" xfId="7" applyNumberFormat="1" applyFont="1" applyFill="1" applyBorder="1" applyProtection="1"/>
    <xf numFmtId="0" fontId="86" fillId="32" borderId="0" xfId="7" applyFont="1" applyFill="1" applyBorder="1" applyAlignment="1" applyProtection="1">
      <alignment horizontal="center"/>
    </xf>
    <xf numFmtId="0" fontId="109" fillId="15" borderId="121" xfId="16" applyFont="1" applyFill="1" applyBorder="1" applyProtection="1"/>
    <xf numFmtId="0" fontId="109" fillId="15" borderId="142" xfId="16" applyFont="1" applyFill="1" applyBorder="1" applyProtection="1"/>
    <xf numFmtId="0" fontId="109" fillId="15" borderId="143" xfId="16" applyFont="1" applyFill="1" applyBorder="1" applyProtection="1"/>
    <xf numFmtId="190" fontId="98" fillId="9" borderId="156" xfId="7" applyNumberFormat="1" applyFont="1" applyFill="1" applyBorder="1" applyAlignment="1" applyProtection="1">
      <alignment horizontal="center"/>
    </xf>
    <xf numFmtId="190" fontId="100" fillId="9" borderId="157" xfId="7" applyNumberFormat="1" applyFont="1" applyFill="1" applyBorder="1" applyAlignment="1" applyProtection="1">
      <alignment horizontal="center"/>
    </xf>
    <xf numFmtId="190" fontId="99" fillId="13" borderId="156" xfId="7" applyNumberFormat="1" applyFont="1" applyFill="1" applyBorder="1" applyAlignment="1" applyProtection="1">
      <alignment horizontal="center"/>
    </xf>
    <xf numFmtId="190" fontId="100" fillId="13" borderId="157" xfId="7" applyNumberFormat="1" applyFont="1" applyFill="1" applyBorder="1" applyAlignment="1" applyProtection="1">
      <alignment horizontal="center"/>
    </xf>
    <xf numFmtId="190" fontId="100" fillId="11" borderId="158" xfId="7" applyNumberFormat="1" applyFont="1" applyFill="1" applyBorder="1" applyAlignment="1" applyProtection="1">
      <alignment horizontal="center"/>
    </xf>
    <xf numFmtId="190" fontId="39" fillId="5" borderId="144" xfId="7" applyNumberFormat="1" applyFont="1" applyFill="1" applyBorder="1" applyAlignment="1" applyProtection="1">
      <alignment horizontal="center"/>
    </xf>
    <xf numFmtId="0" fontId="12" fillId="15" borderId="159" xfId="7" applyNumberFormat="1" applyFont="1" applyFill="1" applyBorder="1" applyAlignment="1" applyProtection="1">
      <alignment horizontal="center"/>
    </xf>
    <xf numFmtId="0" fontId="11" fillId="15" borderId="160" xfId="7" applyNumberFormat="1" applyFont="1" applyFill="1" applyBorder="1" applyAlignment="1" applyProtection="1">
      <alignment horizontal="center"/>
    </xf>
    <xf numFmtId="190" fontId="86" fillId="32" borderId="0" xfId="7" applyNumberFormat="1" applyFont="1" applyFill="1" applyProtection="1"/>
    <xf numFmtId="190" fontId="224" fillId="9" borderId="150" xfId="7" applyNumberFormat="1" applyFont="1" applyFill="1" applyBorder="1" applyAlignment="1" applyProtection="1">
      <alignment horizontal="center"/>
    </xf>
    <xf numFmtId="190" fontId="225" fillId="9" borderId="151" xfId="7" applyNumberFormat="1" applyFont="1" applyFill="1" applyBorder="1" applyAlignment="1" applyProtection="1">
      <alignment horizontal="center"/>
    </xf>
    <xf numFmtId="190" fontId="226" fillId="13" borderId="150" xfId="7" applyNumberFormat="1" applyFont="1" applyFill="1" applyBorder="1" applyAlignment="1" applyProtection="1">
      <alignment horizontal="center"/>
    </xf>
    <xf numFmtId="190" fontId="227" fillId="13" borderId="151" xfId="7" applyNumberFormat="1" applyFont="1" applyFill="1" applyBorder="1" applyAlignment="1" applyProtection="1">
      <alignment horizontal="center"/>
    </xf>
    <xf numFmtId="190" fontId="228" fillId="11" borderId="152" xfId="7" applyNumberFormat="1" applyFont="1" applyFill="1" applyBorder="1" applyAlignment="1" applyProtection="1">
      <alignment horizontal="center"/>
    </xf>
    <xf numFmtId="190" fontId="229" fillId="5" borderId="153" xfId="7" applyNumberFormat="1" applyFont="1" applyFill="1" applyBorder="1" applyAlignment="1" applyProtection="1">
      <alignment horizontal="center"/>
    </xf>
    <xf numFmtId="190" fontId="12" fillId="15" borderId="154" xfId="7" applyNumberFormat="1" applyFont="1" applyFill="1" applyBorder="1" applyAlignment="1" applyProtection="1">
      <alignment horizontal="center"/>
    </xf>
    <xf numFmtId="190" fontId="11" fillId="15" borderId="155" xfId="7" applyNumberFormat="1" applyFont="1" applyFill="1" applyBorder="1" applyAlignment="1" applyProtection="1">
      <alignment horizontal="center"/>
    </xf>
    <xf numFmtId="190" fontId="224" fillId="9" borderId="156" xfId="7" applyNumberFormat="1" applyFont="1" applyFill="1" applyBorder="1" applyAlignment="1" applyProtection="1">
      <alignment horizontal="center"/>
    </xf>
    <xf numFmtId="190" fontId="225" fillId="9" borderId="157" xfId="7" applyNumberFormat="1" applyFont="1" applyFill="1" applyBorder="1" applyAlignment="1" applyProtection="1">
      <alignment horizontal="center"/>
    </xf>
    <xf numFmtId="190" fontId="226" fillId="13" borderId="156" xfId="7" applyNumberFormat="1" applyFont="1" applyFill="1" applyBorder="1" applyAlignment="1" applyProtection="1">
      <alignment horizontal="center"/>
    </xf>
    <xf numFmtId="190" fontId="227" fillId="13" borderId="157" xfId="7" applyNumberFormat="1" applyFont="1" applyFill="1" applyBorder="1" applyAlignment="1" applyProtection="1">
      <alignment horizontal="center"/>
    </xf>
    <xf numFmtId="190" fontId="228" fillId="11" borderId="158" xfId="7" applyNumberFormat="1" applyFont="1" applyFill="1" applyBorder="1" applyAlignment="1" applyProtection="1">
      <alignment horizontal="center"/>
    </xf>
    <xf numFmtId="190" fontId="229" fillId="5" borderId="144" xfId="7" applyNumberFormat="1" applyFont="1" applyFill="1" applyBorder="1" applyAlignment="1" applyProtection="1">
      <alignment horizontal="center"/>
    </xf>
    <xf numFmtId="190" fontId="12" fillId="15" borderId="159" xfId="7" applyNumberFormat="1" applyFont="1" applyFill="1" applyBorder="1" applyAlignment="1" applyProtection="1">
      <alignment horizontal="center"/>
    </xf>
    <xf numFmtId="190" fontId="11" fillId="15" borderId="160" xfId="7" applyNumberFormat="1" applyFont="1" applyFill="1" applyBorder="1" applyAlignment="1" applyProtection="1">
      <alignment horizontal="center"/>
    </xf>
    <xf numFmtId="0" fontId="150" fillId="0" borderId="0" xfId="7" applyProtection="1"/>
    <xf numFmtId="0" fontId="150" fillId="0" borderId="0" xfId="7" applyNumberFormat="1" applyProtection="1"/>
    <xf numFmtId="186" fontId="156" fillId="17" borderId="3" xfId="4" applyNumberFormat="1" applyFont="1" applyFill="1" applyBorder="1" applyAlignment="1" applyProtection="1">
      <alignment horizontal="center" vertical="center"/>
    </xf>
    <xf numFmtId="3" fontId="6" fillId="15" borderId="0" xfId="4" quotePrefix="1" applyNumberFormat="1" applyFont="1" applyFill="1" applyAlignment="1" applyProtection="1">
      <alignment horizontal="right" vertical="center"/>
    </xf>
    <xf numFmtId="3" fontId="168" fillId="18" borderId="100" xfId="4" applyNumberFormat="1" applyFont="1" applyFill="1" applyBorder="1" applyAlignment="1" applyProtection="1">
      <alignment horizontal="left" vertical="center"/>
    </xf>
    <xf numFmtId="3" fontId="3" fillId="18" borderId="16" xfId="4" applyNumberFormat="1" applyFont="1" applyFill="1" applyBorder="1" applyAlignment="1" applyProtection="1">
      <alignment horizontal="right" vertical="center"/>
    </xf>
    <xf numFmtId="3" fontId="3" fillId="18" borderId="4" xfId="4" applyNumberFormat="1" applyFont="1" applyFill="1" applyBorder="1" applyAlignment="1" applyProtection="1">
      <alignment horizontal="right" vertical="center"/>
    </xf>
    <xf numFmtId="0" fontId="3" fillId="0" borderId="0" xfId="4" applyFont="1" applyBorder="1" applyAlignment="1" applyProtection="1">
      <alignment vertical="center"/>
    </xf>
    <xf numFmtId="0" fontId="3" fillId="0" borderId="0" xfId="4" applyFont="1" applyBorder="1" applyAlignment="1" applyProtection="1">
      <alignment vertical="center" wrapText="1"/>
    </xf>
    <xf numFmtId="0" fontId="3" fillId="14" borderId="0" xfId="4" applyFont="1" applyFill="1" applyAlignment="1">
      <alignment vertical="center"/>
    </xf>
    <xf numFmtId="0" fontId="3" fillId="14" borderId="0" xfId="4" applyFont="1" applyFill="1" applyAlignment="1">
      <alignment vertical="center" wrapText="1"/>
    </xf>
    <xf numFmtId="0" fontId="3" fillId="14" borderId="0" xfId="4" applyFont="1" applyFill="1" applyAlignment="1" applyProtection="1">
      <alignment vertical="center"/>
    </xf>
    <xf numFmtId="3" fontId="230" fillId="24" borderId="3" xfId="4" applyNumberFormat="1" applyFont="1" applyFill="1" applyBorder="1" applyAlignment="1" applyProtection="1">
      <alignment horizontal="center" vertical="center"/>
    </xf>
    <xf numFmtId="38" fontId="3" fillId="15" borderId="115" xfId="17" applyNumberFormat="1" applyFont="1" applyFill="1" applyBorder="1" applyAlignment="1" applyProtection="1">
      <alignment horizontal="center"/>
    </xf>
    <xf numFmtId="38" fontId="3" fillId="15" borderId="23" xfId="17" applyNumberFormat="1" applyFont="1" applyFill="1" applyBorder="1" applyAlignment="1" applyProtection="1">
      <alignment horizontal="center"/>
    </xf>
    <xf numFmtId="38" fontId="3" fillId="15" borderId="102" xfId="17" applyNumberFormat="1" applyFont="1" applyFill="1" applyBorder="1" applyAlignment="1" applyProtection="1">
      <alignment horizontal="center"/>
    </xf>
    <xf numFmtId="3" fontId="97" fillId="15" borderId="38" xfId="0" applyNumberFormat="1" applyFont="1" applyFill="1" applyBorder="1" applyAlignment="1" applyProtection="1">
      <alignment horizontal="center" vertical="center"/>
    </xf>
    <xf numFmtId="0" fontId="203" fillId="24" borderId="3" xfId="4" applyNumberFormat="1" applyFont="1" applyFill="1" applyBorder="1" applyAlignment="1" applyProtection="1">
      <alignment horizontal="center" vertical="center"/>
    </xf>
    <xf numFmtId="3" fontId="203" fillId="17" borderId="52" xfId="4" applyNumberFormat="1" applyFont="1" applyFill="1" applyBorder="1" applyAlignment="1" applyProtection="1">
      <alignment horizontal="right" vertical="center"/>
    </xf>
    <xf numFmtId="3" fontId="11" fillId="15" borderId="0" xfId="4" quotePrefix="1" applyNumberFormat="1" applyFont="1" applyFill="1" applyAlignment="1" applyProtection="1">
      <alignment horizontal="right" vertical="center"/>
    </xf>
    <xf numFmtId="3" fontId="177" fillId="26" borderId="52" xfId="4" applyNumberFormat="1" applyFont="1" applyFill="1" applyBorder="1" applyAlignment="1" applyProtection="1">
      <alignment vertical="center"/>
    </xf>
    <xf numFmtId="3" fontId="11" fillId="15" borderId="53" xfId="4" applyNumberFormat="1" applyFont="1" applyFill="1" applyBorder="1" applyAlignment="1" applyProtection="1">
      <alignment horizontal="right" vertical="center"/>
    </xf>
    <xf numFmtId="3" fontId="11" fillId="15" borderId="55" xfId="4" applyNumberFormat="1" applyFont="1" applyFill="1" applyBorder="1" applyAlignment="1" applyProtection="1">
      <alignment horizontal="right" vertical="center"/>
    </xf>
    <xf numFmtId="3" fontId="11" fillId="15" borderId="65" xfId="4" applyNumberFormat="1" applyFont="1" applyFill="1" applyBorder="1" applyAlignment="1" applyProtection="1">
      <alignment horizontal="right" vertical="center"/>
    </xf>
    <xf numFmtId="3" fontId="11" fillId="15" borderId="60" xfId="4" applyNumberFormat="1" applyFont="1" applyFill="1" applyBorder="1" applyAlignment="1" applyProtection="1">
      <alignment horizontal="right" vertical="center"/>
    </xf>
    <xf numFmtId="3" fontId="11" fillId="15" borderId="54" xfId="4" applyNumberFormat="1" applyFont="1" applyFill="1" applyBorder="1" applyAlignment="1" applyProtection="1">
      <alignment horizontal="right" vertical="center"/>
    </xf>
    <xf numFmtId="3" fontId="11" fillId="15" borderId="90" xfId="4" applyNumberFormat="1" applyFont="1" applyFill="1" applyBorder="1" applyAlignment="1" applyProtection="1">
      <alignment horizontal="right" vertical="center"/>
    </xf>
    <xf numFmtId="3" fontId="11" fillId="15" borderId="65" xfId="4" applyNumberFormat="1" applyFont="1" applyFill="1" applyBorder="1" applyAlignment="1" applyProtection="1">
      <alignment vertical="center"/>
    </xf>
    <xf numFmtId="3" fontId="11" fillId="15" borderId="10" xfId="4" applyNumberFormat="1" applyFont="1" applyFill="1" applyBorder="1" applyAlignment="1" applyProtection="1">
      <alignment vertical="center"/>
    </xf>
    <xf numFmtId="3" fontId="11" fillId="15" borderId="55" xfId="4" applyNumberFormat="1" applyFont="1" applyFill="1" applyBorder="1" applyAlignment="1" applyProtection="1">
      <alignment vertical="center"/>
    </xf>
    <xf numFmtId="3" fontId="11" fillId="15" borderId="54" xfId="4" applyNumberFormat="1" applyFont="1" applyFill="1" applyBorder="1" applyAlignment="1" applyProtection="1">
      <alignment vertical="center"/>
    </xf>
    <xf numFmtId="3" fontId="11" fillId="15" borderId="53" xfId="4" applyNumberFormat="1" applyFont="1" applyFill="1" applyBorder="1" applyAlignment="1" applyProtection="1">
      <alignment vertical="center"/>
    </xf>
    <xf numFmtId="3" fontId="11" fillId="15" borderId="17" xfId="4" applyNumberFormat="1" applyFont="1" applyFill="1" applyBorder="1" applyAlignment="1" applyProtection="1">
      <alignment vertical="center"/>
    </xf>
    <xf numFmtId="3" fontId="11" fillId="15" borderId="16" xfId="4" applyNumberFormat="1" applyFont="1" applyFill="1" applyBorder="1" applyAlignment="1" applyProtection="1">
      <alignment vertical="center"/>
    </xf>
    <xf numFmtId="3" fontId="11" fillId="15" borderId="57" xfId="4" applyNumberFormat="1" applyFont="1" applyFill="1" applyBorder="1" applyAlignment="1" applyProtection="1">
      <alignment horizontal="right" vertical="center"/>
    </xf>
    <xf numFmtId="3" fontId="11" fillId="15" borderId="120" xfId="4" applyNumberFormat="1" applyFont="1" applyFill="1" applyBorder="1" applyAlignment="1" applyProtection="1">
      <alignment horizontal="right" vertical="center"/>
    </xf>
    <xf numFmtId="3" fontId="11" fillId="15" borderId="120" xfId="4" applyNumberFormat="1" applyFont="1" applyFill="1" applyBorder="1" applyAlignment="1" applyProtection="1">
      <alignment vertical="center"/>
    </xf>
    <xf numFmtId="3" fontId="11" fillId="15" borderId="57" xfId="4" applyNumberFormat="1" applyFont="1" applyFill="1" applyBorder="1" applyAlignment="1" applyProtection="1">
      <alignment vertical="center"/>
    </xf>
    <xf numFmtId="3" fontId="11" fillId="15" borderId="70" xfId="4" applyNumberFormat="1" applyFont="1" applyFill="1" applyBorder="1" applyAlignment="1" applyProtection="1">
      <alignment vertical="center"/>
    </xf>
    <xf numFmtId="3" fontId="11" fillId="15" borderId="70" xfId="4" applyNumberFormat="1" applyFont="1" applyFill="1" applyBorder="1" applyAlignment="1" applyProtection="1">
      <alignment horizontal="right" vertical="center"/>
    </xf>
    <xf numFmtId="3" fontId="11" fillId="15" borderId="10" xfId="4" applyNumberFormat="1" applyFont="1" applyFill="1" applyBorder="1" applyAlignment="1" applyProtection="1">
      <alignment horizontal="right" vertical="center"/>
    </xf>
    <xf numFmtId="3" fontId="11" fillId="15" borderId="60" xfId="4" applyNumberFormat="1" applyFont="1" applyFill="1" applyBorder="1" applyAlignment="1" applyProtection="1">
      <alignment vertical="center"/>
    </xf>
    <xf numFmtId="3" fontId="11" fillId="15" borderId="73" xfId="4" applyNumberFormat="1" applyFont="1" applyFill="1" applyBorder="1" applyAlignment="1" applyProtection="1">
      <alignment vertical="center"/>
    </xf>
    <xf numFmtId="3" fontId="11" fillId="15" borderId="73" xfId="4" applyNumberFormat="1" applyFont="1" applyFill="1" applyBorder="1" applyAlignment="1" applyProtection="1">
      <alignment horizontal="right" vertical="center"/>
    </xf>
    <xf numFmtId="3" fontId="11" fillId="15" borderId="77" xfId="4" applyNumberFormat="1" applyFont="1" applyFill="1" applyBorder="1" applyAlignment="1" applyProtection="1">
      <alignment vertical="center"/>
    </xf>
    <xf numFmtId="0" fontId="58" fillId="20" borderId="10" xfId="4" applyFont="1" applyFill="1" applyBorder="1" applyAlignment="1" applyProtection="1">
      <alignment horizontal="center" vertical="center" wrapText="1"/>
    </xf>
    <xf numFmtId="3" fontId="58" fillId="15" borderId="52" xfId="4" quotePrefix="1" applyNumberFormat="1" applyFont="1" applyFill="1" applyBorder="1" applyAlignment="1" applyProtection="1">
      <alignment horizontal="center" vertical="center"/>
    </xf>
    <xf numFmtId="3" fontId="11" fillId="15" borderId="161" xfId="4" applyNumberFormat="1" applyFont="1" applyFill="1" applyBorder="1" applyAlignment="1" applyProtection="1">
      <alignment vertical="center"/>
    </xf>
    <xf numFmtId="3" fontId="11" fillId="15" borderId="88" xfId="4" applyNumberFormat="1" applyFont="1" applyFill="1" applyBorder="1" applyAlignment="1" applyProtection="1">
      <alignment vertical="center"/>
    </xf>
    <xf numFmtId="0" fontId="57" fillId="41" borderId="14" xfId="0" applyFont="1" applyFill="1" applyBorder="1" applyAlignment="1" applyProtection="1">
      <alignment horizontal="center" vertical="center" wrapText="1"/>
    </xf>
    <xf numFmtId="0" fontId="57" fillId="41" borderId="15" xfId="0" applyFont="1" applyFill="1" applyBorder="1" applyAlignment="1" applyProtection="1">
      <alignment horizontal="center" vertical="center" wrapText="1"/>
    </xf>
    <xf numFmtId="0" fontId="57" fillId="41" borderId="13" xfId="0" applyFont="1" applyFill="1" applyBorder="1" applyAlignment="1" applyProtection="1">
      <alignment horizontal="center" vertical="center" wrapText="1"/>
    </xf>
    <xf numFmtId="3" fontId="34" fillId="15" borderId="25" xfId="0" applyNumberFormat="1" applyFont="1" applyFill="1" applyBorder="1" applyAlignment="1" applyProtection="1"/>
    <xf numFmtId="3" fontId="34" fillId="15" borderId="30" xfId="0" applyNumberFormat="1" applyFont="1" applyFill="1" applyBorder="1" applyAlignment="1" applyProtection="1"/>
    <xf numFmtId="3" fontId="34" fillId="15" borderId="162" xfId="0" applyNumberFormat="1" applyFont="1" applyFill="1" applyBorder="1" applyAlignment="1" applyProtection="1"/>
    <xf numFmtId="3" fontId="34" fillId="24" borderId="21" xfId="0" applyNumberFormat="1" applyFont="1" applyFill="1" applyBorder="1" applyAlignment="1" applyProtection="1"/>
    <xf numFmtId="3" fontId="34" fillId="24" borderId="35" xfId="0" applyNumberFormat="1" applyFont="1" applyFill="1" applyBorder="1" applyAlignment="1" applyProtection="1"/>
    <xf numFmtId="187" fontId="11" fillId="24" borderId="3" xfId="4" applyNumberFormat="1" applyFont="1" applyFill="1" applyBorder="1" applyAlignment="1" applyProtection="1">
      <alignment horizontal="center" vertical="center"/>
      <protection locked="0"/>
    </xf>
    <xf numFmtId="0" fontId="231" fillId="19" borderId="73" xfId="4" applyFont="1" applyFill="1" applyBorder="1" applyAlignment="1" applyProtection="1">
      <alignment horizontal="center" vertical="center" wrapText="1"/>
    </xf>
    <xf numFmtId="3" fontId="29" fillId="0" borderId="52" xfId="4" quotePrefix="1" applyNumberFormat="1" applyFont="1" applyFill="1" applyBorder="1" applyAlignment="1" applyProtection="1">
      <alignment horizontal="center" vertical="center"/>
    </xf>
    <xf numFmtId="3" fontId="12" fillId="15" borderId="21" xfId="4" applyNumberFormat="1" applyFont="1" applyFill="1" applyBorder="1" applyAlignment="1" applyProtection="1">
      <alignment horizontal="right" vertical="center"/>
      <protection locked="0"/>
    </xf>
    <xf numFmtId="3" fontId="12" fillId="15" borderId="30" xfId="4" applyNumberFormat="1" applyFont="1" applyFill="1" applyBorder="1" applyAlignment="1" applyProtection="1">
      <alignment horizontal="right" vertical="center"/>
      <protection locked="0"/>
    </xf>
    <xf numFmtId="3" fontId="12" fillId="15" borderId="25" xfId="4" applyNumberFormat="1" applyFont="1" applyFill="1" applyBorder="1" applyAlignment="1" applyProtection="1">
      <alignment horizontal="right" vertical="center"/>
      <protection locked="0"/>
    </xf>
    <xf numFmtId="3" fontId="12" fillId="15" borderId="35" xfId="4" applyNumberFormat="1" applyFont="1" applyFill="1" applyBorder="1" applyAlignment="1" applyProtection="1">
      <alignment horizontal="right" vertical="center"/>
      <protection locked="0"/>
    </xf>
    <xf numFmtId="3" fontId="170" fillId="24" borderId="8" xfId="4" applyNumberFormat="1" applyFont="1" applyFill="1" applyBorder="1" applyAlignment="1" applyProtection="1">
      <alignment horizontal="right" vertical="center"/>
      <protection locked="0"/>
    </xf>
    <xf numFmtId="3" fontId="170" fillId="24" borderId="3" xfId="4" applyNumberFormat="1" applyFont="1" applyFill="1" applyBorder="1" applyAlignment="1" applyProtection="1">
      <alignment horizontal="right" vertical="center"/>
      <protection locked="0"/>
    </xf>
    <xf numFmtId="3" fontId="170" fillId="24" borderId="9" xfId="4" applyNumberFormat="1" applyFont="1" applyFill="1" applyBorder="1" applyAlignment="1" applyProtection="1">
      <alignment horizontal="right" vertical="center"/>
      <protection locked="0"/>
    </xf>
    <xf numFmtId="3" fontId="12" fillId="15" borderId="67" xfId="4" applyNumberFormat="1" applyFont="1" applyFill="1" applyBorder="1" applyAlignment="1" applyProtection="1">
      <alignment horizontal="right" vertical="center"/>
      <protection locked="0"/>
    </xf>
    <xf numFmtId="3" fontId="12" fillId="15" borderId="74" xfId="4" applyNumberFormat="1" applyFont="1" applyFill="1" applyBorder="1" applyAlignment="1" applyProtection="1">
      <alignment horizontal="right" vertical="center"/>
      <protection locked="0"/>
    </xf>
    <xf numFmtId="3" fontId="12" fillId="15" borderId="72" xfId="4" applyNumberFormat="1" applyFont="1" applyFill="1" applyBorder="1" applyAlignment="1" applyProtection="1">
      <alignment horizontal="right" vertical="center"/>
      <protection locked="0"/>
    </xf>
    <xf numFmtId="3" fontId="12" fillId="15" borderId="62" xfId="4" applyNumberFormat="1" applyFont="1" applyFill="1" applyBorder="1" applyAlignment="1" applyProtection="1">
      <alignment horizontal="right" vertical="center"/>
      <protection locked="0"/>
    </xf>
    <xf numFmtId="3" fontId="165" fillId="17" borderId="8" xfId="4" applyNumberFormat="1" applyFont="1" applyFill="1" applyBorder="1" applyAlignment="1" applyProtection="1">
      <alignment horizontal="right" vertical="center"/>
      <protection locked="0"/>
    </xf>
    <xf numFmtId="3" fontId="165" fillId="17" borderId="3" xfId="4" applyNumberFormat="1" applyFont="1" applyFill="1" applyBorder="1" applyAlignment="1" applyProtection="1">
      <alignment horizontal="right" vertical="center"/>
      <protection locked="0"/>
    </xf>
    <xf numFmtId="3" fontId="165" fillId="17" borderId="9" xfId="4" applyNumberFormat="1" applyFont="1" applyFill="1" applyBorder="1" applyAlignment="1" applyProtection="1">
      <alignment horizontal="right" vertical="center"/>
      <protection locked="0"/>
    </xf>
    <xf numFmtId="200" fontId="168" fillId="18" borderId="42" xfId="14" applyNumberFormat="1" applyFont="1" applyFill="1" applyBorder="1" applyAlignment="1" applyProtection="1">
      <alignment horizontal="center" vertical="center" wrapText="1"/>
    </xf>
    <xf numFmtId="183" fontId="6" fillId="15" borderId="49" xfId="12" quotePrefix="1" applyNumberFormat="1" applyFont="1" applyFill="1" applyBorder="1" applyAlignment="1">
      <alignment horizontal="right" vertical="center"/>
    </xf>
    <xf numFmtId="0" fontId="6" fillId="15" borderId="50" xfId="4" applyFont="1" applyFill="1" applyBorder="1" applyAlignment="1">
      <alignment vertical="center"/>
    </xf>
    <xf numFmtId="0" fontId="6" fillId="15" borderId="50" xfId="4" applyFont="1" applyFill="1" applyBorder="1" applyAlignment="1">
      <alignment vertical="center" wrapText="1"/>
    </xf>
    <xf numFmtId="183" fontId="6" fillId="15" borderId="17" xfId="12" quotePrefix="1" applyNumberFormat="1" applyFont="1" applyFill="1" applyBorder="1" applyAlignment="1">
      <alignment horizontal="right" vertical="center"/>
    </xf>
    <xf numFmtId="0" fontId="6" fillId="15" borderId="0" xfId="4" applyFont="1" applyFill="1" applyBorder="1" applyAlignment="1">
      <alignment vertical="center" wrapText="1"/>
    </xf>
    <xf numFmtId="3" fontId="3" fillId="15" borderId="16" xfId="4" applyNumberFormat="1" applyFont="1" applyFill="1" applyBorder="1" applyAlignment="1" applyProtection="1">
      <alignment horizontal="right" vertical="center"/>
    </xf>
    <xf numFmtId="3" fontId="3" fillId="15" borderId="88" xfId="4" applyNumberFormat="1" applyFont="1" applyFill="1" applyBorder="1" applyAlignment="1" applyProtection="1">
      <alignment horizontal="right" vertical="center"/>
    </xf>
    <xf numFmtId="3" fontId="3" fillId="15" borderId="73" xfId="4" applyNumberFormat="1" applyFont="1" applyFill="1" applyBorder="1" applyAlignment="1" applyProtection="1">
      <alignment horizontal="right" vertical="center"/>
    </xf>
    <xf numFmtId="3" fontId="3" fillId="15" borderId="85" xfId="4" applyNumberFormat="1" applyFont="1" applyFill="1" applyBorder="1" applyAlignment="1">
      <alignment horizontal="right" vertical="center"/>
    </xf>
    <xf numFmtId="3" fontId="3" fillId="15" borderId="84" xfId="4" applyNumberFormat="1" applyFont="1" applyFill="1" applyBorder="1" applyAlignment="1">
      <alignment horizontal="right" vertical="center"/>
    </xf>
    <xf numFmtId="3" fontId="3" fillId="15" borderId="91" xfId="4" applyNumberFormat="1" applyFont="1" applyFill="1" applyBorder="1" applyAlignment="1">
      <alignment horizontal="right" vertical="center"/>
    </xf>
    <xf numFmtId="3" fontId="3" fillId="15" borderId="56" xfId="4" applyNumberFormat="1" applyFont="1" applyFill="1" applyBorder="1" applyAlignment="1">
      <alignment horizontal="right" vertical="center"/>
    </xf>
    <xf numFmtId="3" fontId="3" fillId="15" borderId="1" xfId="4" applyNumberFormat="1" applyFont="1" applyFill="1" applyBorder="1" applyAlignment="1">
      <alignment horizontal="right" vertical="center"/>
    </xf>
    <xf numFmtId="3" fontId="3" fillId="15" borderId="74" xfId="4" applyNumberFormat="1" applyFont="1" applyFill="1" applyBorder="1" applyAlignment="1">
      <alignment horizontal="right" vertical="center"/>
    </xf>
    <xf numFmtId="3" fontId="3" fillId="15" borderId="14" xfId="4" applyNumberFormat="1" applyFont="1" applyFill="1" applyBorder="1" applyAlignment="1">
      <alignment horizontal="right" vertical="center"/>
    </xf>
    <xf numFmtId="3" fontId="3" fillId="15" borderId="15" xfId="4" applyNumberFormat="1" applyFont="1" applyFill="1" applyBorder="1" applyAlignment="1">
      <alignment horizontal="right" vertical="center"/>
    </xf>
    <xf numFmtId="3" fontId="3" fillId="15" borderId="13" xfId="4" applyNumberFormat="1" applyFont="1" applyFill="1" applyBorder="1" applyAlignment="1">
      <alignment horizontal="right" vertical="center"/>
    </xf>
    <xf numFmtId="0" fontId="6" fillId="15" borderId="17" xfId="4" applyFont="1" applyFill="1" applyBorder="1" applyAlignment="1" applyProtection="1">
      <alignment vertical="center"/>
      <protection locked="0"/>
    </xf>
    <xf numFmtId="0" fontId="3" fillId="15" borderId="17" xfId="4" applyFont="1" applyFill="1" applyBorder="1" applyAlignment="1">
      <alignment horizontal="center" vertical="center"/>
    </xf>
    <xf numFmtId="1" fontId="168" fillId="16" borderId="88" xfId="4" applyNumberFormat="1" applyFont="1" applyFill="1" applyBorder="1" applyAlignment="1" applyProtection="1">
      <alignment horizontal="center" vertical="center" wrapText="1"/>
      <protection locked="0"/>
    </xf>
    <xf numFmtId="0" fontId="3" fillId="15" borderId="3" xfId="4" applyFont="1" applyFill="1" applyBorder="1" applyAlignment="1">
      <alignment horizontal="center" vertical="center"/>
    </xf>
    <xf numFmtId="3" fontId="58" fillId="15" borderId="82" xfId="4" quotePrefix="1" applyNumberFormat="1" applyFont="1" applyFill="1" applyBorder="1" applyAlignment="1">
      <alignment horizontal="center" vertical="center"/>
    </xf>
    <xf numFmtId="0" fontId="3" fillId="15" borderId="11" xfId="4" quotePrefix="1" applyFont="1" applyFill="1" applyBorder="1" applyAlignment="1">
      <alignment horizontal="center" vertical="center"/>
    </xf>
    <xf numFmtId="0" fontId="3" fillId="0" borderId="82" xfId="4" quotePrefix="1" applyFont="1" applyBorder="1" applyAlignment="1">
      <alignment horizontal="center" vertical="center" wrapText="1"/>
    </xf>
    <xf numFmtId="0" fontId="232" fillId="15" borderId="82" xfId="4" applyFont="1" applyFill="1" applyBorder="1" applyAlignment="1">
      <alignment horizontal="center" vertical="center" wrapText="1"/>
    </xf>
    <xf numFmtId="182" fontId="233" fillId="15" borderId="12" xfId="4" applyNumberFormat="1" applyFont="1" applyFill="1" applyBorder="1" applyAlignment="1" applyProtection="1">
      <alignment horizontal="center" vertical="center" wrapText="1"/>
    </xf>
    <xf numFmtId="0" fontId="31" fillId="15" borderId="0" xfId="4" applyFont="1" applyFill="1"/>
    <xf numFmtId="188" fontId="162" fillId="21" borderId="8" xfId="4" applyNumberFormat="1" applyFont="1" applyFill="1" applyBorder="1" applyAlignment="1" applyProtection="1">
      <alignment horizontal="center" vertical="center"/>
    </xf>
    <xf numFmtId="188" fontId="162" fillId="21" borderId="3" xfId="4" applyNumberFormat="1" applyFont="1" applyFill="1" applyBorder="1" applyAlignment="1" applyProtection="1">
      <alignment horizontal="center" vertical="center"/>
    </xf>
    <xf numFmtId="188" fontId="162" fillId="21" borderId="9" xfId="4" applyNumberFormat="1" applyFont="1" applyFill="1" applyBorder="1" applyAlignment="1" applyProtection="1">
      <alignment horizontal="center" vertical="center"/>
    </xf>
    <xf numFmtId="0" fontId="167" fillId="23" borderId="40" xfId="12" applyFont="1" applyFill="1" applyBorder="1" applyAlignment="1" applyProtection="1">
      <alignment horizontal="right" vertical="center"/>
    </xf>
    <xf numFmtId="188" fontId="162" fillId="21" borderId="66" xfId="4" applyNumberFormat="1" applyFont="1" applyFill="1" applyBorder="1" applyAlignment="1" applyProtection="1">
      <alignment horizontal="center" vertical="center"/>
    </xf>
    <xf numFmtId="188" fontId="162" fillId="21" borderId="63" xfId="4" applyNumberFormat="1" applyFont="1" applyFill="1" applyBorder="1" applyAlignment="1" applyProtection="1">
      <alignment horizontal="center" vertical="center"/>
    </xf>
    <xf numFmtId="188" fontId="162" fillId="21" borderId="61" xfId="4" applyNumberFormat="1" applyFont="1" applyFill="1" applyBorder="1" applyAlignment="1" applyProtection="1">
      <alignment horizontal="center" vertical="center"/>
    </xf>
    <xf numFmtId="188" fontId="162" fillId="21" borderId="58" xfId="4" applyNumberFormat="1" applyFont="1" applyFill="1" applyBorder="1" applyAlignment="1" applyProtection="1">
      <alignment horizontal="center" vertical="center"/>
    </xf>
    <xf numFmtId="188" fontId="162" fillId="31" borderId="78" xfId="4" applyNumberFormat="1" applyFont="1" applyFill="1" applyBorder="1" applyAlignment="1" applyProtection="1">
      <alignment horizontal="center" vertical="center"/>
    </xf>
    <xf numFmtId="188" fontId="162" fillId="31" borderId="75" xfId="4" applyNumberFormat="1" applyFont="1" applyFill="1" applyBorder="1" applyAlignment="1" applyProtection="1">
      <alignment horizontal="center" vertical="center"/>
    </xf>
    <xf numFmtId="188" fontId="162" fillId="24" borderId="8" xfId="4" applyNumberFormat="1" applyFont="1" applyFill="1" applyBorder="1" applyAlignment="1" applyProtection="1">
      <alignment horizontal="center" vertical="center"/>
    </xf>
    <xf numFmtId="188" fontId="162" fillId="24" borderId="3" xfId="4" applyNumberFormat="1" applyFont="1" applyFill="1" applyBorder="1" applyAlignment="1" applyProtection="1">
      <alignment horizontal="center" vertical="center"/>
    </xf>
    <xf numFmtId="188" fontId="162" fillId="24" borderId="9" xfId="4" applyNumberFormat="1" applyFont="1" applyFill="1" applyBorder="1" applyAlignment="1" applyProtection="1">
      <alignment horizontal="center" vertical="center"/>
    </xf>
    <xf numFmtId="188" fontId="162" fillId="30" borderId="9" xfId="4" applyNumberFormat="1" applyFont="1" applyFill="1" applyBorder="1" applyAlignment="1" applyProtection="1">
      <alignment horizontal="center" vertical="center"/>
    </xf>
    <xf numFmtId="188" fontId="162" fillId="26" borderId="9" xfId="4" applyNumberFormat="1" applyFont="1" applyFill="1" applyBorder="1" applyAlignment="1" applyProtection="1">
      <alignment horizontal="center" vertical="center"/>
    </xf>
    <xf numFmtId="188" fontId="162" fillId="21" borderId="29" xfId="4" applyNumberFormat="1" applyFont="1" applyFill="1" applyBorder="1" applyAlignment="1" applyProtection="1">
      <alignment horizontal="center" vertical="center"/>
    </xf>
    <xf numFmtId="188" fontId="162" fillId="21" borderId="27" xfId="4" applyNumberFormat="1" applyFont="1" applyFill="1" applyBorder="1" applyAlignment="1" applyProtection="1">
      <alignment horizontal="center" vertical="center"/>
    </xf>
    <xf numFmtId="188" fontId="162" fillId="17" borderId="8" xfId="4" applyNumberFormat="1" applyFont="1" applyFill="1" applyBorder="1" applyAlignment="1" applyProtection="1">
      <alignment horizontal="center" vertical="center"/>
    </xf>
    <xf numFmtId="188" fontId="162" fillId="17" borderId="3" xfId="4" applyNumberFormat="1" applyFont="1" applyFill="1" applyBorder="1" applyAlignment="1" applyProtection="1">
      <alignment horizontal="center" vertical="center"/>
    </xf>
    <xf numFmtId="188" fontId="162" fillId="17" borderId="9" xfId="4" applyNumberFormat="1" applyFont="1" applyFill="1" applyBorder="1" applyAlignment="1" applyProtection="1">
      <alignment horizontal="center" vertical="center"/>
    </xf>
    <xf numFmtId="0" fontId="171" fillId="24" borderId="16" xfId="4" applyFont="1" applyFill="1" applyBorder="1" applyAlignment="1" applyProtection="1">
      <alignment vertical="center" wrapText="1"/>
    </xf>
    <xf numFmtId="3" fontId="34" fillId="31" borderId="80" xfId="0" applyNumberFormat="1" applyFont="1" applyFill="1" applyBorder="1" applyAlignment="1" applyProtection="1"/>
    <xf numFmtId="3" fontId="34" fillId="31" borderId="40" xfId="0" applyNumberFormat="1" applyFont="1" applyFill="1" applyBorder="1" applyAlignment="1" applyProtection="1"/>
    <xf numFmtId="3" fontId="34" fillId="31" borderId="41" xfId="0" applyNumberFormat="1" applyFont="1" applyFill="1" applyBorder="1" applyAlignment="1" applyProtection="1"/>
    <xf numFmtId="3" fontId="34" fillId="31" borderId="42" xfId="0" applyNumberFormat="1" applyFont="1" applyFill="1" applyBorder="1" applyAlignment="1" applyProtection="1"/>
    <xf numFmtId="3" fontId="92" fillId="31" borderId="41" xfId="0" applyNumberFormat="1" applyFont="1" applyFill="1" applyBorder="1" applyAlignment="1" applyProtection="1">
      <alignment horizontal="center"/>
    </xf>
    <xf numFmtId="1" fontId="234" fillId="24" borderId="3" xfId="4" applyNumberFormat="1" applyFont="1" applyFill="1" applyBorder="1" applyAlignment="1" applyProtection="1">
      <alignment horizontal="center" vertical="center"/>
    </xf>
    <xf numFmtId="0" fontId="11" fillId="15" borderId="0" xfId="4" applyFont="1" applyFill="1" applyAlignment="1">
      <alignment horizontal="right" vertical="center"/>
    </xf>
    <xf numFmtId="0" fontId="235" fillId="42" borderId="0" xfId="6" applyFont="1" applyFill="1" applyBorder="1"/>
    <xf numFmtId="0" fontId="235" fillId="42" borderId="0" xfId="6" applyFont="1" applyFill="1" applyBorder="1" applyAlignment="1"/>
    <xf numFmtId="0" fontId="235" fillId="0" borderId="0" xfId="6" applyFont="1" applyFill="1" applyBorder="1"/>
    <xf numFmtId="0" fontId="36" fillId="43" borderId="0" xfId="4" applyFont="1" applyFill="1" applyBorder="1" applyAlignment="1">
      <alignment horizontal="center"/>
    </xf>
    <xf numFmtId="0" fontId="3" fillId="43" borderId="0" xfId="6" applyFont="1" applyFill="1" applyBorder="1" applyAlignment="1">
      <alignment horizontal="left" vertical="center" wrapText="1"/>
    </xf>
    <xf numFmtId="0" fontId="58" fillId="43" borderId="163" xfId="0" quotePrefix="1" applyFont="1" applyFill="1" applyBorder="1" applyAlignment="1" applyProtection="1">
      <alignment horizontal="left"/>
    </xf>
    <xf numFmtId="0" fontId="58" fillId="43" borderId="164" xfId="0" quotePrefix="1" applyFont="1" applyFill="1" applyBorder="1" applyAlignment="1" applyProtection="1">
      <alignment horizontal="left"/>
    </xf>
    <xf numFmtId="0" fontId="58" fillId="43" borderId="107" xfId="0" quotePrefix="1" applyFont="1" applyFill="1" applyBorder="1" applyAlignment="1" applyProtection="1">
      <alignment horizontal="left"/>
    </xf>
    <xf numFmtId="0" fontId="5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horizontal="left" vertical="center" wrapText="1"/>
    </xf>
    <xf numFmtId="0" fontId="3" fillId="0" borderId="0" xfId="4" applyFont="1" applyFill="1" applyBorder="1" applyAlignment="1">
      <alignment horizontal="right" vertical="center"/>
    </xf>
    <xf numFmtId="184" fontId="37" fillId="43" borderId="0" xfId="15" quotePrefix="1" applyNumberFormat="1" applyFont="1" applyFill="1" applyBorder="1" applyAlignment="1">
      <alignment horizontal="right"/>
    </xf>
    <xf numFmtId="0" fontId="14" fillId="43" borderId="0" xfId="15" applyFont="1" applyFill="1" applyBorder="1"/>
    <xf numFmtId="0" fontId="14" fillId="43" borderId="0" xfId="15" quotePrefix="1" applyFont="1" applyFill="1" applyBorder="1" applyAlignment="1">
      <alignment horizontal="left"/>
    </xf>
    <xf numFmtId="0" fontId="9" fillId="43" borderId="0" xfId="15" quotePrefix="1" applyFont="1" applyFill="1" applyBorder="1" applyAlignment="1">
      <alignment horizontal="left"/>
    </xf>
    <xf numFmtId="0" fontId="9" fillId="43" borderId="0" xfId="15" applyFont="1" applyFill="1" applyBorder="1"/>
    <xf numFmtId="0" fontId="21" fillId="43" borderId="0" xfId="15" applyFont="1" applyFill="1" applyBorder="1" applyAlignment="1">
      <alignment horizontal="left"/>
    </xf>
    <xf numFmtId="0" fontId="9" fillId="43" borderId="0" xfId="15" applyFont="1" applyFill="1" applyBorder="1" applyAlignment="1">
      <alignment horizontal="left"/>
    </xf>
    <xf numFmtId="0" fontId="15" fillId="43" borderId="0" xfId="15" applyFont="1" applyFill="1" applyBorder="1"/>
    <xf numFmtId="0" fontId="15" fillId="43" borderId="0" xfId="15" quotePrefix="1" applyFont="1" applyFill="1" applyBorder="1" applyAlignment="1">
      <alignment horizontal="left"/>
    </xf>
    <xf numFmtId="0" fontId="9" fillId="43" borderId="0" xfId="12" applyFont="1" applyFill="1" applyBorder="1" applyAlignment="1">
      <alignment horizontal="left"/>
    </xf>
    <xf numFmtId="0" fontId="21" fillId="43" borderId="0" xfId="12" applyFont="1" applyFill="1" applyBorder="1" applyAlignment="1">
      <alignment horizontal="left"/>
    </xf>
    <xf numFmtId="0" fontId="21" fillId="43" borderId="0" xfId="15" quotePrefix="1" applyFont="1" applyFill="1" applyBorder="1" applyAlignment="1">
      <alignment horizontal="left"/>
    </xf>
    <xf numFmtId="0" fontId="15" fillId="43" borderId="0" xfId="15" applyFont="1" applyFill="1" applyBorder="1" applyAlignment="1">
      <alignment horizontal="left"/>
    </xf>
    <xf numFmtId="184" fontId="38" fillId="43" borderId="0" xfId="15" quotePrefix="1" applyNumberFormat="1" applyFont="1" applyFill="1" applyBorder="1" applyAlignment="1">
      <alignment horizontal="right"/>
    </xf>
    <xf numFmtId="0" fontId="21" fillId="43" borderId="0" xfId="15" applyFont="1" applyFill="1" applyBorder="1"/>
    <xf numFmtId="184" fontId="37" fillId="43" borderId="0" xfId="15" applyNumberFormat="1" applyFont="1" applyFill="1" applyBorder="1" applyAlignment="1">
      <alignment horizontal="right"/>
    </xf>
    <xf numFmtId="0" fontId="14" fillId="43" borderId="0" xfId="15" applyFont="1" applyFill="1" applyBorder="1" applyAlignment="1">
      <alignment horizontal="left"/>
    </xf>
    <xf numFmtId="0" fontId="235" fillId="0" borderId="0" xfId="6" applyFont="1" applyFill="1" applyBorder="1" applyAlignment="1"/>
    <xf numFmtId="0" fontId="32" fillId="43" borderId="0" xfId="4" applyFont="1" applyFill="1" applyBorder="1"/>
    <xf numFmtId="0" fontId="31" fillId="43" borderId="0" xfId="4" applyFont="1" applyFill="1" applyBorder="1"/>
    <xf numFmtId="0" fontId="32" fillId="43" borderId="3" xfId="4" applyNumberFormat="1" applyFont="1" applyFill="1" applyBorder="1" applyProtection="1">
      <protection locked="0"/>
    </xf>
    <xf numFmtId="49" fontId="0" fillId="44" borderId="3" xfId="0" applyNumberFormat="1" applyFont="1" applyFill="1" applyBorder="1"/>
    <xf numFmtId="49" fontId="0" fillId="45" borderId="3" xfId="0" applyNumberFormat="1" applyFont="1" applyFill="1" applyBorder="1"/>
    <xf numFmtId="49" fontId="0" fillId="46" borderId="3" xfId="0" applyNumberFormat="1" applyFont="1" applyFill="1" applyBorder="1"/>
    <xf numFmtId="49" fontId="32" fillId="43" borderId="3" xfId="4" applyNumberFormat="1" applyFont="1" applyFill="1" applyBorder="1" applyProtection="1">
      <protection locked="0"/>
    </xf>
    <xf numFmtId="49" fontId="236" fillId="43" borderId="165" xfId="4" quotePrefix="1" applyNumberFormat="1" applyFont="1" applyFill="1" applyBorder="1" applyAlignment="1">
      <alignment horizontal="center"/>
    </xf>
    <xf numFmtId="0" fontId="3" fillId="43" borderId="166" xfId="4" applyFont="1" applyFill="1" applyBorder="1"/>
    <xf numFmtId="49" fontId="236" fillId="43" borderId="55" xfId="4" quotePrefix="1" applyNumberFormat="1" applyFont="1" applyFill="1" applyBorder="1" applyAlignment="1">
      <alignment horizontal="center"/>
    </xf>
    <xf numFmtId="0" fontId="3" fillId="43" borderId="102" xfId="4" applyFont="1" applyFill="1" applyBorder="1"/>
    <xf numFmtId="0" fontId="3" fillId="43" borderId="55" xfId="4" applyFont="1" applyFill="1" applyBorder="1"/>
    <xf numFmtId="0" fontId="3" fillId="43" borderId="55" xfId="4" quotePrefix="1" applyFont="1" applyFill="1" applyBorder="1" applyAlignment="1">
      <alignment horizontal="left"/>
    </xf>
    <xf numFmtId="49" fontId="237" fillId="43" borderId="55" xfId="4" quotePrefix="1" applyNumberFormat="1" applyFont="1" applyFill="1" applyBorder="1" applyAlignment="1">
      <alignment horizontal="center" vertical="center"/>
    </xf>
    <xf numFmtId="0" fontId="16" fillId="43" borderId="55" xfId="4" applyFont="1" applyFill="1" applyBorder="1" applyAlignment="1">
      <alignment wrapText="1"/>
    </xf>
    <xf numFmtId="49" fontId="237" fillId="43" borderId="55" xfId="4" quotePrefix="1" applyNumberFormat="1" applyFont="1" applyFill="1" applyBorder="1" applyAlignment="1">
      <alignment horizontal="center"/>
    </xf>
    <xf numFmtId="0" fontId="16" fillId="43" borderId="55" xfId="4" applyFont="1" applyFill="1" applyBorder="1"/>
    <xf numFmtId="49" fontId="236" fillId="43" borderId="57" xfId="4" quotePrefix="1" applyNumberFormat="1" applyFont="1" applyFill="1" applyBorder="1" applyAlignment="1">
      <alignment horizontal="center"/>
    </xf>
    <xf numFmtId="0" fontId="3" fillId="43" borderId="57" xfId="4" applyFont="1" applyFill="1" applyBorder="1"/>
    <xf numFmtId="49" fontId="238" fillId="43" borderId="57" xfId="4" quotePrefix="1" applyNumberFormat="1" applyFont="1" applyFill="1" applyBorder="1" applyAlignment="1">
      <alignment horizontal="center"/>
    </xf>
    <xf numFmtId="0" fontId="239" fillId="43" borderId="57" xfId="4" applyFont="1" applyFill="1" applyBorder="1"/>
    <xf numFmtId="49" fontId="236" fillId="43" borderId="167" xfId="4" quotePrefix="1" applyNumberFormat="1" applyFont="1" applyFill="1" applyBorder="1" applyAlignment="1">
      <alignment horizontal="center"/>
    </xf>
    <xf numFmtId="0" fontId="3" fillId="43" borderId="167" xfId="4" applyFont="1" applyFill="1" applyBorder="1"/>
    <xf numFmtId="0" fontId="240" fillId="43" borderId="89" xfId="13" applyFont="1" applyFill="1" applyBorder="1"/>
    <xf numFmtId="0" fontId="8" fillId="47" borderId="0" xfId="13" quotePrefix="1" applyFont="1" applyFill="1" applyBorder="1" applyAlignment="1">
      <alignment horizontal="left"/>
    </xf>
    <xf numFmtId="49" fontId="241" fillId="43" borderId="88" xfId="4" applyNumberFormat="1" applyFont="1" applyFill="1" applyBorder="1" applyAlignment="1">
      <alignment horizontal="center"/>
    </xf>
    <xf numFmtId="182" fontId="242" fillId="43" borderId="52" xfId="4" applyNumberFormat="1" applyFont="1" applyFill="1" applyBorder="1" applyAlignment="1">
      <alignment horizontal="left"/>
    </xf>
    <xf numFmtId="182" fontId="243" fillId="43" borderId="52" xfId="4" applyNumberFormat="1" applyFont="1" applyFill="1" applyBorder="1" applyAlignment="1">
      <alignment horizontal="left"/>
    </xf>
    <xf numFmtId="0" fontId="244" fillId="43" borderId="133" xfId="4" applyFont="1" applyFill="1" applyBorder="1"/>
    <xf numFmtId="49" fontId="245" fillId="43" borderId="55" xfId="4" quotePrefix="1" applyNumberFormat="1" applyFont="1" applyFill="1" applyBorder="1" applyAlignment="1">
      <alignment horizontal="center"/>
    </xf>
    <xf numFmtId="0" fontId="244" fillId="43" borderId="102" xfId="4" applyFont="1" applyFill="1" applyBorder="1"/>
    <xf numFmtId="0" fontId="244" fillId="43" borderId="55" xfId="4" applyFont="1" applyFill="1" applyBorder="1"/>
    <xf numFmtId="0" fontId="246" fillId="43" borderId="55" xfId="4" applyFont="1" applyFill="1" applyBorder="1"/>
    <xf numFmtId="0" fontId="244" fillId="43" borderId="55" xfId="4" applyFont="1" applyFill="1" applyBorder="1" applyAlignment="1">
      <alignment horizontal="left"/>
    </xf>
    <xf numFmtId="0" fontId="235" fillId="0" borderId="0" xfId="6" quotePrefix="1" applyFont="1" applyFill="1" applyBorder="1"/>
    <xf numFmtId="182" fontId="235" fillId="0" borderId="0" xfId="6" applyNumberFormat="1" applyFont="1" applyFill="1" applyBorder="1"/>
    <xf numFmtId="0" fontId="244" fillId="43" borderId="55" xfId="4" applyFont="1" applyFill="1" applyBorder="1" applyAlignment="1">
      <alignment horizontal="left" wrapText="1"/>
    </xf>
    <xf numFmtId="0" fontId="3" fillId="0" borderId="3" xfId="11" applyFont="1" applyFill="1" applyBorder="1" applyAlignment="1"/>
    <xf numFmtId="0" fontId="247" fillId="43" borderId="57" xfId="4" applyFont="1" applyFill="1" applyBorder="1"/>
    <xf numFmtId="182" fontId="248" fillId="43" borderId="31" xfId="4" applyNumberFormat="1" applyFont="1" applyFill="1" applyBorder="1" applyAlignment="1">
      <alignment horizontal="left"/>
    </xf>
    <xf numFmtId="0" fontId="3" fillId="43" borderId="133" xfId="4" applyFont="1" applyFill="1" applyBorder="1"/>
    <xf numFmtId="0" fontId="16" fillId="43" borderId="54" xfId="4" applyFont="1" applyFill="1" applyBorder="1"/>
    <xf numFmtId="182" fontId="242" fillId="43" borderId="31" xfId="4" applyNumberFormat="1" applyFont="1" applyFill="1" applyBorder="1" applyAlignment="1">
      <alignment horizontal="left"/>
    </xf>
    <xf numFmtId="0" fontId="3" fillId="43" borderId="54" xfId="4" applyFont="1" applyFill="1" applyBorder="1"/>
    <xf numFmtId="49" fontId="245" fillId="43" borderId="120" xfId="4" quotePrefix="1" applyNumberFormat="1" applyFont="1" applyFill="1" applyBorder="1" applyAlignment="1">
      <alignment horizontal="center"/>
    </xf>
    <xf numFmtId="0" fontId="16" fillId="43" borderId="167" xfId="4" applyFont="1" applyFill="1" applyBorder="1"/>
    <xf numFmtId="0" fontId="3" fillId="43" borderId="120" xfId="4" applyFont="1" applyFill="1" applyBorder="1"/>
    <xf numFmtId="0" fontId="43" fillId="43" borderId="57" xfId="4" applyFont="1" applyFill="1" applyBorder="1"/>
    <xf numFmtId="0" fontId="3" fillId="43" borderId="165" xfId="4" applyFont="1" applyFill="1" applyBorder="1"/>
    <xf numFmtId="0" fontId="239" fillId="43" borderId="55" xfId="4" applyFont="1" applyFill="1" applyBorder="1"/>
    <xf numFmtId="0" fontId="3" fillId="43" borderId="167" xfId="4" applyFont="1" applyFill="1" applyBorder="1" applyAlignment="1">
      <alignment horizontal="left" wrapText="1"/>
    </xf>
    <xf numFmtId="0" fontId="24" fillId="43" borderId="53" xfId="4" applyFont="1" applyFill="1" applyBorder="1" applyAlignment="1">
      <alignment horizontal="left"/>
    </xf>
    <xf numFmtId="0" fontId="24" fillId="43" borderId="55" xfId="4" applyFont="1" applyFill="1" applyBorder="1" applyAlignment="1">
      <alignment horizontal="left"/>
    </xf>
    <xf numFmtId="0" fontId="249" fillId="43" borderId="55" xfId="4" applyFont="1" applyFill="1" applyBorder="1" applyAlignment="1">
      <alignment horizontal="left"/>
    </xf>
    <xf numFmtId="0" fontId="24" fillId="43" borderId="55" xfId="4" quotePrefix="1" applyFont="1" applyFill="1" applyBorder="1" applyAlignment="1">
      <alignment horizontal="left"/>
    </xf>
    <xf numFmtId="0" fontId="24" fillId="43" borderId="167" xfId="4" applyFont="1" applyFill="1" applyBorder="1" applyAlignment="1">
      <alignment horizontal="left"/>
    </xf>
    <xf numFmtId="0" fontId="249" fillId="43" borderId="53" xfId="4" applyFont="1" applyFill="1" applyBorder="1" applyAlignment="1">
      <alignment horizontal="left"/>
    </xf>
    <xf numFmtId="0" fontId="24" fillId="43" borderId="57" xfId="4" applyFont="1" applyFill="1" applyBorder="1" applyAlignment="1">
      <alignment horizontal="left"/>
    </xf>
    <xf numFmtId="0" fontId="24" fillId="43" borderId="120" xfId="4" applyFont="1" applyFill="1" applyBorder="1" applyAlignment="1">
      <alignment horizontal="left"/>
    </xf>
    <xf numFmtId="0" fontId="44" fillId="43" borderId="167" xfId="4" applyFont="1" applyFill="1" applyBorder="1" applyAlignment="1">
      <alignment horizontal="left"/>
    </xf>
    <xf numFmtId="0" fontId="249" fillId="43" borderId="167" xfId="4" applyFont="1" applyFill="1" applyBorder="1" applyAlignment="1">
      <alignment horizontal="left"/>
    </xf>
    <xf numFmtId="0" fontId="245" fillId="0" borderId="0" xfId="4" quotePrefix="1" applyNumberFormat="1" applyFont="1" applyFill="1" applyBorder="1" applyAlignment="1">
      <alignment horizontal="center"/>
    </xf>
    <xf numFmtId="0" fontId="249" fillId="0" borderId="0" xfId="4" applyFont="1" applyFill="1" applyBorder="1" applyAlignment="1">
      <alignment horizontal="left"/>
    </xf>
    <xf numFmtId="0" fontId="235" fillId="42" borderId="3" xfId="6" applyFont="1" applyFill="1" applyBorder="1"/>
    <xf numFmtId="0" fontId="235" fillId="42" borderId="3" xfId="6" applyFont="1" applyFill="1" applyBorder="1" applyAlignment="1"/>
    <xf numFmtId="0" fontId="235" fillId="45" borderId="3" xfId="6" applyFont="1" applyFill="1" applyBorder="1"/>
    <xf numFmtId="0" fontId="235" fillId="0" borderId="3" xfId="6" applyFont="1" applyFill="1" applyBorder="1"/>
    <xf numFmtId="14" fontId="235" fillId="43" borderId="3" xfId="6" applyNumberFormat="1" applyFont="1" applyFill="1" applyBorder="1" applyAlignment="1">
      <alignment horizontal="left"/>
    </xf>
    <xf numFmtId="49" fontId="156" fillId="17" borderId="3" xfId="4" applyNumberFormat="1" applyFont="1" applyFill="1" applyBorder="1" applyAlignment="1" applyProtection="1">
      <alignment horizontal="center" vertical="center"/>
      <protection locked="0"/>
    </xf>
    <xf numFmtId="49" fontId="168" fillId="16" borderId="4" xfId="4" applyNumberFormat="1" applyFont="1" applyFill="1" applyBorder="1" applyAlignment="1" applyProtection="1">
      <alignment horizontal="center" vertical="center" wrapText="1"/>
    </xf>
    <xf numFmtId="49" fontId="32" fillId="43" borderId="0" xfId="4" applyNumberFormat="1" applyFont="1" applyFill="1" applyBorder="1"/>
    <xf numFmtId="186" fontId="8" fillId="43" borderId="0" xfId="13" quotePrefix="1" applyNumberFormat="1" applyFont="1" applyFill="1" applyBorder="1" applyAlignment="1">
      <alignment horizontal="left"/>
    </xf>
    <xf numFmtId="186" fontId="241" fillId="43" borderId="88" xfId="4" applyNumberFormat="1" applyFont="1" applyFill="1" applyBorder="1" applyAlignment="1">
      <alignment horizontal="center"/>
    </xf>
    <xf numFmtId="49" fontId="250" fillId="43" borderId="57" xfId="4" quotePrefix="1" applyNumberFormat="1" applyFont="1" applyFill="1" applyBorder="1" applyAlignment="1">
      <alignment horizontal="center"/>
    </xf>
    <xf numFmtId="49" fontId="245" fillId="43" borderId="54" xfId="4" quotePrefix="1" applyNumberFormat="1" applyFont="1" applyFill="1" applyBorder="1" applyAlignment="1">
      <alignment horizontal="center"/>
    </xf>
    <xf numFmtId="49" fontId="236" fillId="43" borderId="54" xfId="4" quotePrefix="1" applyNumberFormat="1" applyFont="1" applyFill="1" applyBorder="1" applyAlignment="1">
      <alignment horizontal="center"/>
    </xf>
    <xf numFmtId="49" fontId="245" fillId="43" borderId="167" xfId="4" quotePrefix="1" applyNumberFormat="1" applyFont="1" applyFill="1" applyBorder="1" applyAlignment="1">
      <alignment horizontal="center"/>
    </xf>
    <xf numFmtId="49" fontId="236" fillId="43" borderId="120" xfId="4" quotePrefix="1" applyNumberFormat="1" applyFont="1" applyFill="1" applyBorder="1" applyAlignment="1">
      <alignment horizontal="center"/>
    </xf>
    <xf numFmtId="49" fontId="245" fillId="43" borderId="57" xfId="4" quotePrefix="1" applyNumberFormat="1" applyFont="1" applyFill="1" applyBorder="1" applyAlignment="1">
      <alignment horizontal="center"/>
    </xf>
    <xf numFmtId="49" fontId="238" fillId="43" borderId="55" xfId="4" quotePrefix="1" applyNumberFormat="1" applyFont="1" applyFill="1" applyBorder="1" applyAlignment="1">
      <alignment horizontal="center"/>
    </xf>
    <xf numFmtId="49" fontId="233" fillId="15" borderId="4" xfId="4" applyNumberFormat="1" applyFont="1" applyFill="1" applyBorder="1" applyAlignment="1" applyProtection="1">
      <alignment horizontal="center" vertical="center" wrapText="1"/>
    </xf>
    <xf numFmtId="0" fontId="158" fillId="17" borderId="14" xfId="0" applyFont="1" applyFill="1" applyBorder="1" applyAlignment="1" applyProtection="1">
      <alignment horizontal="center" vertical="center" wrapText="1"/>
    </xf>
    <xf numFmtId="0" fontId="158" fillId="17" borderId="15" xfId="0" applyFont="1" applyFill="1" applyBorder="1" applyAlignment="1" applyProtection="1">
      <alignment horizontal="center" vertical="center" wrapText="1"/>
    </xf>
    <xf numFmtId="0" fontId="158" fillId="17" borderId="13" xfId="0" applyFont="1" applyFill="1" applyBorder="1" applyAlignment="1" applyProtection="1">
      <alignment horizontal="center" vertical="center" wrapText="1"/>
    </xf>
    <xf numFmtId="0" fontId="202" fillId="15" borderId="0" xfId="4" applyFont="1" applyFill="1" applyAlignment="1">
      <alignment horizontal="center" vertical="center"/>
    </xf>
    <xf numFmtId="0" fontId="144" fillId="15" borderId="0" xfId="0" quotePrefix="1" applyFont="1" applyFill="1" applyAlignment="1">
      <alignment vertical="center"/>
    </xf>
    <xf numFmtId="0" fontId="153" fillId="48" borderId="0" xfId="6" applyFill="1"/>
    <xf numFmtId="0" fontId="153" fillId="48" borderId="0" xfId="6" applyFill="1" applyAlignment="1"/>
    <xf numFmtId="0" fontId="153" fillId="17" borderId="0" xfId="6" applyFill="1"/>
    <xf numFmtId="0" fontId="153" fillId="17" borderId="0" xfId="6" applyFill="1" applyAlignment="1"/>
    <xf numFmtId="188" fontId="162" fillId="49" borderId="22" xfId="4" applyNumberFormat="1" applyFont="1" applyFill="1" applyBorder="1" applyAlignment="1" applyProtection="1">
      <alignment horizontal="center" vertical="center"/>
    </xf>
    <xf numFmtId="188" fontId="162" fillId="30" borderId="88" xfId="4" applyNumberFormat="1" applyFont="1" applyFill="1" applyBorder="1" applyAlignment="1" applyProtection="1">
      <alignment horizontal="center" vertical="center"/>
    </xf>
    <xf numFmtId="188" fontId="162" fillId="30" borderId="8" xfId="4" applyNumberFormat="1" applyFont="1" applyFill="1" applyBorder="1" applyAlignment="1" applyProtection="1">
      <alignment horizontal="center" vertical="center"/>
    </xf>
    <xf numFmtId="188" fontId="162" fillId="30" borderId="4" xfId="4" applyNumberFormat="1" applyFont="1" applyFill="1" applyBorder="1" applyAlignment="1" applyProtection="1">
      <alignment horizontal="center" vertical="center"/>
    </xf>
    <xf numFmtId="188" fontId="162" fillId="26" borderId="88" xfId="4" applyNumberFormat="1" applyFont="1" applyFill="1" applyBorder="1" applyAlignment="1" applyProtection="1">
      <alignment horizontal="center" vertical="center"/>
    </xf>
    <xf numFmtId="188" fontId="162" fillId="26" borderId="8" xfId="4" applyNumberFormat="1" applyFont="1" applyFill="1" applyBorder="1" applyAlignment="1" applyProtection="1">
      <alignment horizontal="center" vertical="center"/>
    </xf>
    <xf numFmtId="188" fontId="162" fillId="26" borderId="4" xfId="4" applyNumberFormat="1" applyFont="1" applyFill="1" applyBorder="1" applyAlignment="1" applyProtection="1">
      <alignment horizontal="center" vertical="center"/>
    </xf>
    <xf numFmtId="188" fontId="162" fillId="21" borderId="115" xfId="4" applyNumberFormat="1" applyFont="1" applyFill="1" applyBorder="1" applyAlignment="1" applyProtection="1">
      <alignment horizontal="center" vertical="center"/>
    </xf>
    <xf numFmtId="188" fontId="162" fillId="21" borderId="102" xfId="4" applyNumberFormat="1" applyFont="1" applyFill="1" applyBorder="1" applyAlignment="1" applyProtection="1">
      <alignment horizontal="center" vertical="center"/>
    </xf>
    <xf numFmtId="3" fontId="12" fillId="15" borderId="168" xfId="4" applyNumberFormat="1" applyFont="1" applyFill="1" applyBorder="1" applyAlignment="1" applyProtection="1">
      <alignment horizontal="right" vertical="center"/>
      <protection locked="0"/>
    </xf>
    <xf numFmtId="3" fontId="12" fillId="15" borderId="169" xfId="4" applyNumberFormat="1" applyFont="1" applyFill="1" applyBorder="1" applyAlignment="1" applyProtection="1">
      <alignment horizontal="right" vertical="center"/>
      <protection locked="0"/>
    </xf>
    <xf numFmtId="3" fontId="12" fillId="15" borderId="170" xfId="4" applyNumberFormat="1" applyFont="1" applyFill="1" applyBorder="1" applyAlignment="1" applyProtection="1">
      <alignment horizontal="right" vertical="center"/>
      <protection locked="0"/>
    </xf>
    <xf numFmtId="188" fontId="162" fillId="21" borderId="14" xfId="4" applyNumberFormat="1" applyFont="1" applyFill="1" applyBorder="1" applyAlignment="1" applyProtection="1">
      <alignment horizontal="center" vertical="center"/>
    </xf>
    <xf numFmtId="188" fontId="162" fillId="21" borderId="83" xfId="4" applyNumberFormat="1" applyFont="1" applyFill="1" applyBorder="1" applyAlignment="1" applyProtection="1">
      <alignment horizontal="center" vertical="center"/>
    </xf>
    <xf numFmtId="188" fontId="162" fillId="21" borderId="168" xfId="4" applyNumberFormat="1" applyFont="1" applyFill="1" applyBorder="1" applyAlignment="1" applyProtection="1">
      <alignment horizontal="center" vertical="center"/>
    </xf>
    <xf numFmtId="188" fontId="162" fillId="31" borderId="171" xfId="4" applyNumberFormat="1" applyFont="1" applyFill="1" applyBorder="1" applyAlignment="1" applyProtection="1">
      <alignment horizontal="center" vertical="center"/>
    </xf>
    <xf numFmtId="188" fontId="162" fillId="49" borderId="172" xfId="4" applyNumberFormat="1" applyFont="1" applyFill="1" applyBorder="1" applyAlignment="1" applyProtection="1">
      <alignment horizontal="center" vertical="center"/>
    </xf>
    <xf numFmtId="188" fontId="162" fillId="49" borderId="173" xfId="4" applyNumberFormat="1" applyFont="1" applyFill="1" applyBorder="1" applyAlignment="1" applyProtection="1">
      <alignment horizontal="center" vertical="center"/>
    </xf>
    <xf numFmtId="188" fontId="162" fillId="31" borderId="174" xfId="4" applyNumberFormat="1" applyFont="1" applyFill="1" applyBorder="1" applyAlignment="1" applyProtection="1">
      <alignment horizontal="center" vertical="center"/>
    </xf>
    <xf numFmtId="188" fontId="162" fillId="31" borderId="162" xfId="4" applyNumberFormat="1" applyFont="1" applyFill="1" applyBorder="1" applyAlignment="1" applyProtection="1">
      <alignment horizontal="center" vertical="center"/>
    </xf>
    <xf numFmtId="181" fontId="251" fillId="50" borderId="22" xfId="12" quotePrefix="1" applyNumberFormat="1" applyFont="1" applyFill="1" applyBorder="1" applyAlignment="1">
      <alignment horizontal="right" vertical="center"/>
    </xf>
    <xf numFmtId="0" fontId="6" fillId="50" borderId="17" xfId="12" quotePrefix="1" applyFont="1" applyFill="1" applyBorder="1" applyAlignment="1">
      <alignment horizontal="right" vertical="center"/>
    </xf>
    <xf numFmtId="0" fontId="3" fillId="50" borderId="23" xfId="12" applyFont="1" applyFill="1" applyBorder="1" applyAlignment="1">
      <alignment horizontal="left" vertical="center" wrapText="1"/>
    </xf>
    <xf numFmtId="3" fontId="169" fillId="23" borderId="10" xfId="4" applyNumberFormat="1" applyFont="1" applyFill="1" applyBorder="1" applyAlignment="1" applyProtection="1">
      <alignment horizontal="center" vertical="center" wrapText="1"/>
    </xf>
    <xf numFmtId="0" fontId="3" fillId="0" borderId="0" xfId="12" quotePrefix="1" applyNumberFormat="1" applyFont="1" applyFill="1" applyBorder="1" applyAlignment="1">
      <alignment horizontal="right"/>
    </xf>
    <xf numFmtId="0" fontId="57" fillId="15" borderId="73" xfId="0" quotePrefix="1" applyFont="1" applyFill="1" applyBorder="1" applyAlignment="1" applyProtection="1">
      <alignment horizontal="left"/>
    </xf>
    <xf numFmtId="0" fontId="34" fillId="15" borderId="53" xfId="0" quotePrefix="1" applyFont="1" applyFill="1" applyBorder="1" applyAlignment="1" applyProtection="1">
      <alignment horizontal="left"/>
    </xf>
    <xf numFmtId="3" fontId="34" fillId="15" borderId="21" xfId="0" applyNumberFormat="1" applyFont="1" applyFill="1" applyBorder="1" applyAlignment="1" applyProtection="1"/>
    <xf numFmtId="0" fontId="34" fillId="24" borderId="55" xfId="0" quotePrefix="1" applyFont="1" applyFill="1" applyBorder="1" applyAlignment="1" applyProtection="1">
      <alignment horizontal="left"/>
    </xf>
    <xf numFmtId="0" fontId="34" fillId="24" borderId="55" xfId="0" applyFont="1" applyFill="1" applyBorder="1" applyAlignment="1" applyProtection="1">
      <alignment horizontal="left"/>
    </xf>
    <xf numFmtId="3" fontId="34" fillId="24" borderId="55" xfId="0" applyNumberFormat="1" applyFont="1" applyFill="1" applyBorder="1" applyAlignment="1" applyProtection="1"/>
    <xf numFmtId="3" fontId="34" fillId="24" borderId="24" xfId="0" applyNumberFormat="1" applyFont="1" applyFill="1" applyBorder="1" applyAlignment="1" applyProtection="1"/>
    <xf numFmtId="3" fontId="34" fillId="24" borderId="22" xfId="0" applyNumberFormat="1" applyFont="1" applyFill="1" applyBorder="1" applyAlignment="1" applyProtection="1"/>
    <xf numFmtId="3" fontId="34" fillId="24" borderId="25" xfId="0" applyNumberFormat="1" applyFont="1" applyFill="1" applyBorder="1" applyAlignment="1" applyProtection="1"/>
    <xf numFmtId="3" fontId="92" fillId="24" borderId="22" xfId="0" applyNumberFormat="1" applyFont="1" applyFill="1" applyBorder="1" applyAlignment="1" applyProtection="1">
      <alignment horizontal="center"/>
    </xf>
    <xf numFmtId="38" fontId="3" fillId="21" borderId="23" xfId="17" applyNumberFormat="1" applyFont="1" applyFill="1" applyBorder="1" applyAlignment="1" applyProtection="1"/>
    <xf numFmtId="38" fontId="3" fillId="21" borderId="102" xfId="17" applyNumberFormat="1" applyFont="1" applyFill="1" applyBorder="1" applyAlignment="1" applyProtection="1"/>
    <xf numFmtId="38" fontId="252" fillId="21" borderId="116" xfId="17" applyNumberFormat="1" applyFont="1" applyFill="1" applyBorder="1" applyAlignment="1" applyProtection="1"/>
    <xf numFmtId="38" fontId="252" fillId="21" borderId="38" xfId="17" applyNumberFormat="1" applyFont="1" applyFill="1" applyBorder="1" applyAlignment="1" applyProtection="1"/>
    <xf numFmtId="38" fontId="252" fillId="21" borderId="138" xfId="17" applyNumberFormat="1" applyFont="1" applyFill="1" applyBorder="1" applyAlignment="1" applyProtection="1"/>
    <xf numFmtId="197" fontId="253" fillId="21" borderId="57" xfId="7" applyNumberFormat="1" applyFont="1" applyFill="1" applyBorder="1" applyAlignment="1" applyProtection="1"/>
    <xf numFmtId="197" fontId="254" fillId="21" borderId="57" xfId="7" applyNumberFormat="1" applyFont="1" applyFill="1" applyBorder="1" applyAlignment="1" applyProtection="1"/>
    <xf numFmtId="197" fontId="254" fillId="21" borderId="136" xfId="7" applyNumberFormat="1" applyFont="1" applyFill="1" applyBorder="1" applyAlignment="1" applyProtection="1"/>
    <xf numFmtId="38" fontId="252" fillId="21" borderId="116" xfId="17" applyNumberFormat="1" applyFont="1" applyFill="1" applyBorder="1" applyAlignment="1" applyProtection="1">
      <alignment horizontal="center"/>
    </xf>
    <xf numFmtId="38" fontId="252" fillId="21" borderId="38" xfId="17" applyNumberFormat="1" applyFont="1" applyFill="1" applyBorder="1" applyAlignment="1" applyProtection="1">
      <alignment horizontal="center"/>
    </xf>
    <xf numFmtId="38" fontId="252" fillId="21" borderId="138" xfId="17" applyNumberFormat="1" applyFont="1" applyFill="1" applyBorder="1" applyAlignment="1" applyProtection="1">
      <alignment horizontal="center"/>
    </xf>
    <xf numFmtId="188" fontId="162" fillId="17" borderId="4" xfId="4" applyNumberFormat="1" applyFont="1" applyFill="1" applyBorder="1" applyAlignment="1" applyProtection="1">
      <alignment horizontal="center" vertical="center"/>
    </xf>
    <xf numFmtId="188" fontId="162" fillId="21" borderId="51" xfId="4" applyNumberFormat="1" applyFont="1" applyFill="1" applyBorder="1" applyAlignment="1" applyProtection="1">
      <alignment horizontal="center" vertical="center"/>
    </xf>
    <xf numFmtId="188" fontId="162" fillId="21" borderId="175" xfId="4" applyNumberFormat="1" applyFont="1" applyFill="1" applyBorder="1" applyAlignment="1" applyProtection="1">
      <alignment horizontal="center" vertical="center"/>
    </xf>
    <xf numFmtId="188" fontId="162" fillId="31" borderId="102" xfId="4" applyNumberFormat="1" applyFont="1" applyFill="1" applyBorder="1" applyAlignment="1" applyProtection="1">
      <alignment horizontal="center" vertical="center"/>
    </xf>
    <xf numFmtId="188" fontId="162" fillId="31" borderId="137" xfId="4" applyNumberFormat="1" applyFont="1" applyFill="1" applyBorder="1" applyAlignment="1" applyProtection="1">
      <alignment horizontal="center" vertical="center"/>
    </xf>
    <xf numFmtId="188" fontId="162" fillId="31" borderId="24" xfId="4" applyNumberFormat="1" applyFont="1" applyFill="1" applyBorder="1" applyAlignment="1" applyProtection="1">
      <alignment horizontal="center" vertical="center"/>
    </xf>
    <xf numFmtId="188" fontId="162" fillId="31" borderId="20" xfId="4" applyNumberFormat="1" applyFont="1" applyFill="1" applyBorder="1" applyAlignment="1" applyProtection="1">
      <alignment horizontal="center" vertical="center"/>
    </xf>
    <xf numFmtId="188" fontId="162" fillId="31" borderId="169" xfId="4" applyNumberFormat="1" applyFont="1" applyFill="1" applyBorder="1" applyAlignment="1" applyProtection="1">
      <alignment horizontal="center" vertical="center"/>
    </xf>
    <xf numFmtId="188" fontId="162" fillId="31" borderId="168" xfId="4" applyNumberFormat="1" applyFont="1" applyFill="1" applyBorder="1" applyAlignment="1" applyProtection="1">
      <alignment horizontal="center" vertical="center"/>
    </xf>
    <xf numFmtId="188" fontId="162" fillId="21" borderId="176" xfId="4" applyNumberFormat="1" applyFont="1" applyFill="1" applyBorder="1" applyAlignment="1" applyProtection="1">
      <alignment horizontal="center" vertical="center"/>
    </xf>
    <xf numFmtId="188" fontId="162" fillId="21" borderId="177" xfId="4" applyNumberFormat="1" applyFont="1" applyFill="1" applyBorder="1" applyAlignment="1" applyProtection="1">
      <alignment horizontal="center" vertical="center"/>
    </xf>
    <xf numFmtId="3" fontId="12" fillId="15" borderId="178" xfId="4" applyNumberFormat="1" applyFont="1" applyFill="1" applyBorder="1" applyAlignment="1" applyProtection="1">
      <alignment horizontal="right" vertical="center"/>
      <protection locked="0"/>
    </xf>
    <xf numFmtId="188" fontId="162" fillId="21" borderId="179" xfId="4" applyNumberFormat="1" applyFont="1" applyFill="1" applyBorder="1" applyAlignment="1" applyProtection="1">
      <alignment horizontal="center" vertical="center"/>
    </xf>
    <xf numFmtId="188" fontId="162" fillId="24" borderId="4" xfId="4" applyNumberFormat="1" applyFont="1" applyFill="1" applyBorder="1" applyAlignment="1" applyProtection="1">
      <alignment horizontal="center" vertical="center"/>
    </xf>
    <xf numFmtId="1" fontId="12" fillId="0" borderId="21" xfId="4" applyNumberFormat="1" applyFont="1" applyFill="1" applyBorder="1" applyAlignment="1" applyProtection="1">
      <alignment horizontal="center" vertical="center"/>
      <protection locked="0"/>
    </xf>
    <xf numFmtId="0" fontId="202" fillId="15" borderId="17" xfId="4" applyFont="1" applyFill="1" applyBorder="1" applyAlignment="1">
      <alignment vertical="center"/>
    </xf>
    <xf numFmtId="0" fontId="203" fillId="15" borderId="100" xfId="4" quotePrefix="1" applyFont="1" applyFill="1" applyBorder="1" applyAlignment="1" applyProtection="1">
      <alignment horizontal="center" vertical="center"/>
    </xf>
    <xf numFmtId="0" fontId="203" fillId="15" borderId="16" xfId="4" quotePrefix="1" applyFont="1" applyFill="1" applyBorder="1" applyAlignment="1" applyProtection="1">
      <alignment horizontal="center" vertical="center"/>
    </xf>
    <xf numFmtId="0" fontId="203" fillId="15" borderId="4" xfId="4" quotePrefix="1" applyFont="1" applyFill="1" applyBorder="1" applyAlignment="1" applyProtection="1">
      <alignment horizontal="center" vertical="center"/>
    </xf>
    <xf numFmtId="186" fontId="151" fillId="15" borderId="100" xfId="2" applyNumberFormat="1" applyFill="1" applyBorder="1" applyAlignment="1" applyProtection="1">
      <alignment horizontal="center" vertical="center"/>
    </xf>
    <xf numFmtId="186" fontId="210" fillId="15" borderId="4" xfId="4" applyNumberFormat="1" applyFont="1" applyFill="1" applyBorder="1" applyAlignment="1" applyProtection="1">
      <alignment horizontal="center" vertical="center"/>
    </xf>
    <xf numFmtId="3" fontId="151" fillId="15" borderId="100" xfId="2" applyNumberFormat="1" applyFill="1" applyBorder="1" applyAlignment="1" applyProtection="1">
      <alignment horizontal="center"/>
    </xf>
    <xf numFmtId="0" fontId="210" fillId="15" borderId="16" xfId="16" applyFont="1" applyFill="1" applyBorder="1" applyAlignment="1" applyProtection="1">
      <alignment horizontal="center"/>
    </xf>
    <xf numFmtId="0" fontId="210" fillId="15" borderId="4" xfId="16" applyFont="1" applyFill="1" applyBorder="1" applyAlignment="1" applyProtection="1">
      <alignment horizontal="center"/>
    </xf>
    <xf numFmtId="1" fontId="168" fillId="24" borderId="100" xfId="4" applyNumberFormat="1" applyFont="1" applyFill="1" applyBorder="1" applyAlignment="1" applyProtection="1">
      <alignment horizontal="center" vertical="center"/>
    </xf>
    <xf numFmtId="1" fontId="168" fillId="24" borderId="4" xfId="4" applyNumberFormat="1" applyFont="1" applyFill="1" applyBorder="1" applyAlignment="1" applyProtection="1">
      <alignment horizontal="center" vertical="center"/>
    </xf>
    <xf numFmtId="0" fontId="256" fillId="17" borderId="0" xfId="7" applyFont="1" applyFill="1" applyBorder="1" applyAlignment="1" applyProtection="1">
      <alignment horizontal="center"/>
    </xf>
    <xf numFmtId="194" fontId="212" fillId="17" borderId="0" xfId="7" applyNumberFormat="1" applyFont="1" applyFill="1" applyBorder="1" applyAlignment="1" applyProtection="1">
      <alignment horizontal="center"/>
    </xf>
    <xf numFmtId="0" fontId="88" fillId="19" borderId="5" xfId="4" applyFont="1" applyFill="1" applyBorder="1" applyAlignment="1" applyProtection="1">
      <alignment horizontal="center" vertical="center"/>
    </xf>
    <xf numFmtId="0" fontId="88" fillId="19" borderId="6" xfId="4" applyFont="1" applyFill="1" applyBorder="1" applyAlignment="1" applyProtection="1">
      <alignment horizontal="center" vertical="center"/>
    </xf>
    <xf numFmtId="0" fontId="88" fillId="19" borderId="7" xfId="4" applyFont="1" applyFill="1" applyBorder="1" applyAlignment="1" applyProtection="1">
      <alignment horizontal="center" vertical="center"/>
    </xf>
    <xf numFmtId="0" fontId="88" fillId="15" borderId="31" xfId="7" applyFont="1" applyFill="1" applyBorder="1" applyAlignment="1" applyProtection="1">
      <alignment horizontal="center" vertical="center" wrapText="1"/>
    </xf>
    <xf numFmtId="0" fontId="88" fillId="15" borderId="16" xfId="7" applyFont="1" applyFill="1" applyBorder="1" applyAlignment="1" applyProtection="1">
      <alignment horizontal="center" vertical="center" wrapText="1"/>
    </xf>
    <xf numFmtId="0" fontId="88" fillId="15" borderId="88" xfId="7" applyFont="1" applyFill="1" applyBorder="1" applyAlignment="1" applyProtection="1">
      <alignment horizontal="center" vertical="center" wrapText="1"/>
    </xf>
    <xf numFmtId="38" fontId="3" fillId="15" borderId="132" xfId="17" applyNumberFormat="1" applyFont="1" applyFill="1" applyBorder="1" applyAlignment="1" applyProtection="1">
      <alignment horizontal="center"/>
    </xf>
    <xf numFmtId="38" fontId="3" fillId="15" borderId="99" xfId="17" applyNumberFormat="1" applyFont="1" applyFill="1" applyBorder="1" applyAlignment="1" applyProtection="1">
      <alignment horizontal="center"/>
    </xf>
    <xf numFmtId="38" fontId="3" fillId="15" borderId="133" xfId="17" applyNumberFormat="1" applyFont="1" applyFill="1" applyBorder="1" applyAlignment="1" applyProtection="1">
      <alignment horizontal="center"/>
    </xf>
    <xf numFmtId="38" fontId="3" fillId="15" borderId="115" xfId="17" applyNumberFormat="1" applyFont="1" applyFill="1" applyBorder="1" applyAlignment="1" applyProtection="1">
      <alignment horizontal="center"/>
    </xf>
    <xf numFmtId="38" fontId="3" fillId="15" borderId="23" xfId="17" applyNumberFormat="1" applyFont="1" applyFill="1" applyBorder="1" applyAlignment="1" applyProtection="1">
      <alignment horizontal="center"/>
    </xf>
    <xf numFmtId="38" fontId="3" fillId="15" borderId="102" xfId="17" applyNumberFormat="1" applyFont="1" applyFill="1" applyBorder="1" applyAlignment="1" applyProtection="1">
      <alignment horizontal="center"/>
    </xf>
    <xf numFmtId="38" fontId="3" fillId="21" borderId="115" xfId="17" applyNumberFormat="1" applyFont="1" applyFill="1" applyBorder="1" applyAlignment="1" applyProtection="1">
      <alignment horizontal="center" vertical="center"/>
    </xf>
    <xf numFmtId="38" fontId="3" fillId="21" borderId="23" xfId="17" applyNumberFormat="1" applyFont="1" applyFill="1" applyBorder="1" applyAlignment="1" applyProtection="1">
      <alignment horizontal="center" vertical="center"/>
    </xf>
    <xf numFmtId="38" fontId="3" fillId="21" borderId="102" xfId="17" applyNumberFormat="1" applyFont="1" applyFill="1" applyBorder="1" applyAlignment="1" applyProtection="1">
      <alignment horizontal="center" vertical="center"/>
    </xf>
    <xf numFmtId="38" fontId="3" fillId="15" borderId="113" xfId="17" applyNumberFormat="1" applyFont="1" applyFill="1" applyBorder="1" applyAlignment="1" applyProtection="1">
      <alignment horizontal="center"/>
    </xf>
    <xf numFmtId="38" fontId="3" fillId="15" borderId="32" xfId="17" applyNumberFormat="1" applyFont="1" applyFill="1" applyBorder="1" applyAlignment="1" applyProtection="1">
      <alignment horizontal="center"/>
    </xf>
    <xf numFmtId="38" fontId="3" fillId="15" borderId="39" xfId="17" applyNumberFormat="1" applyFont="1" applyFill="1" applyBorder="1" applyAlignment="1" applyProtection="1">
      <alignment horizontal="center"/>
    </xf>
    <xf numFmtId="38" fontId="6" fillId="24" borderId="31" xfId="17" applyNumberFormat="1" applyFont="1" applyFill="1" applyBorder="1" applyAlignment="1" applyProtection="1">
      <alignment horizontal="center"/>
    </xf>
    <xf numFmtId="38" fontId="6" fillId="24" borderId="16" xfId="17" applyNumberFormat="1" applyFont="1" applyFill="1" applyBorder="1" applyAlignment="1" applyProtection="1">
      <alignment horizontal="center"/>
    </xf>
    <xf numFmtId="38" fontId="6" fillId="24" borderId="88" xfId="17" applyNumberFormat="1" applyFont="1" applyFill="1" applyBorder="1" applyAlignment="1" applyProtection="1">
      <alignment horizontal="center"/>
    </xf>
    <xf numFmtId="38" fontId="14" fillId="21" borderId="114" xfId="17" applyNumberFormat="1" applyFont="1" applyFill="1" applyBorder="1" applyAlignment="1" applyProtection="1">
      <alignment horizontal="center"/>
    </xf>
    <xf numFmtId="38" fontId="14" fillId="21" borderId="19" xfId="17" applyNumberFormat="1" applyFont="1" applyFill="1" applyBorder="1" applyAlignment="1" applyProtection="1">
      <alignment horizontal="center"/>
    </xf>
    <xf numFmtId="38" fontId="14" fillId="21" borderId="137" xfId="17" applyNumberFormat="1" applyFont="1" applyFill="1" applyBorder="1" applyAlignment="1" applyProtection="1">
      <alignment horizontal="center"/>
    </xf>
    <xf numFmtId="38" fontId="14" fillId="21" borderId="115" xfId="17" applyNumberFormat="1" applyFont="1" applyFill="1" applyBorder="1" applyAlignment="1" applyProtection="1">
      <alignment horizontal="center"/>
    </xf>
    <xf numFmtId="38" fontId="14" fillId="21" borderId="23" xfId="17" applyNumberFormat="1" applyFont="1" applyFill="1" applyBorder="1" applyAlignment="1" applyProtection="1">
      <alignment horizontal="center"/>
    </xf>
    <xf numFmtId="38" fontId="14" fillId="21" borderId="102" xfId="17" applyNumberFormat="1" applyFont="1" applyFill="1" applyBorder="1" applyAlignment="1" applyProtection="1">
      <alignment horizontal="center"/>
    </xf>
    <xf numFmtId="38" fontId="14" fillId="21" borderId="113" xfId="17" applyNumberFormat="1" applyFont="1" applyFill="1" applyBorder="1" applyAlignment="1" applyProtection="1">
      <alignment horizontal="center"/>
    </xf>
    <xf numFmtId="38" fontId="14" fillId="21" borderId="32" xfId="17" applyNumberFormat="1" applyFont="1" applyFill="1" applyBorder="1" applyAlignment="1" applyProtection="1">
      <alignment horizontal="center"/>
    </xf>
    <xf numFmtId="38" fontId="14" fillId="21" borderId="39" xfId="17" applyNumberFormat="1" applyFont="1" applyFill="1" applyBorder="1" applyAlignment="1" applyProtection="1">
      <alignment horizontal="center"/>
    </xf>
    <xf numFmtId="0" fontId="57" fillId="19" borderId="141" xfId="7" applyFont="1" applyFill="1" applyBorder="1" applyAlignment="1" applyProtection="1">
      <alignment horizontal="center"/>
    </xf>
    <xf numFmtId="0" fontId="57" fillId="19" borderId="142" xfId="7" applyFont="1" applyFill="1" applyBorder="1" applyAlignment="1" applyProtection="1">
      <alignment horizontal="center"/>
    </xf>
    <xf numFmtId="0" fontId="57" fillId="19" borderId="143" xfId="7" applyFont="1" applyFill="1" applyBorder="1" applyAlignment="1" applyProtection="1">
      <alignment horizontal="center"/>
    </xf>
    <xf numFmtId="0" fontId="57" fillId="39" borderId="141" xfId="7" quotePrefix="1" applyFont="1" applyFill="1" applyBorder="1" applyAlignment="1" applyProtection="1">
      <alignment horizontal="center"/>
    </xf>
    <xf numFmtId="0" fontId="57" fillId="39" borderId="142" xfId="7" quotePrefix="1" applyFont="1" applyFill="1" applyBorder="1" applyAlignment="1" applyProtection="1">
      <alignment horizontal="center"/>
    </xf>
    <xf numFmtId="0" fontId="57" fillId="39" borderId="143" xfId="7" quotePrefix="1" applyFont="1" applyFill="1" applyBorder="1" applyAlignment="1" applyProtection="1">
      <alignment horizontal="center"/>
    </xf>
    <xf numFmtId="0" fontId="57" fillId="26" borderId="141" xfId="7" applyFont="1" applyFill="1" applyBorder="1" applyAlignment="1" applyProtection="1">
      <alignment horizontal="center"/>
    </xf>
    <xf numFmtId="0" fontId="57" fillId="26" borderId="142" xfId="7" applyFont="1" applyFill="1" applyBorder="1" applyAlignment="1" applyProtection="1">
      <alignment horizontal="center"/>
    </xf>
    <xf numFmtId="0" fontId="57" fillId="26" borderId="143" xfId="7" applyFont="1" applyFill="1" applyBorder="1" applyAlignment="1" applyProtection="1">
      <alignment horizontal="center"/>
    </xf>
    <xf numFmtId="0" fontId="255" fillId="15" borderId="17" xfId="8" applyFont="1" applyFill="1" applyBorder="1" applyAlignment="1" applyProtection="1">
      <alignment horizontal="center"/>
    </xf>
    <xf numFmtId="0" fontId="255" fillId="15" borderId="0" xfId="8" applyFont="1" applyFill="1" applyBorder="1" applyAlignment="1" applyProtection="1">
      <alignment horizontal="center"/>
    </xf>
    <xf numFmtId="0" fontId="255" fillId="15" borderId="2" xfId="8" applyFont="1" applyFill="1" applyBorder="1" applyAlignment="1" applyProtection="1">
      <alignment horizontal="center"/>
    </xf>
    <xf numFmtId="38" fontId="78" fillId="15" borderId="132" xfId="17" applyNumberFormat="1" applyFont="1" applyFill="1" applyBorder="1" applyAlignment="1" applyProtection="1">
      <alignment horizontal="center"/>
    </xf>
    <xf numFmtId="38" fontId="78" fillId="15" borderId="99" xfId="17" applyNumberFormat="1" applyFont="1" applyFill="1" applyBorder="1" applyAlignment="1" applyProtection="1">
      <alignment horizontal="center"/>
    </xf>
    <xf numFmtId="38" fontId="78" fillId="15" borderId="133" xfId="17" applyNumberFormat="1" applyFont="1" applyFill="1" applyBorder="1" applyAlignment="1" applyProtection="1">
      <alignment horizontal="center"/>
    </xf>
    <xf numFmtId="38" fontId="31" fillId="15" borderId="113" xfId="17" applyNumberFormat="1" applyFont="1" applyFill="1" applyBorder="1" applyAlignment="1" applyProtection="1">
      <alignment horizontal="center"/>
    </xf>
    <xf numFmtId="38" fontId="31" fillId="15" borderId="32" xfId="17" applyNumberFormat="1" applyFont="1" applyFill="1" applyBorder="1" applyAlignment="1" applyProtection="1">
      <alignment horizontal="center"/>
    </xf>
    <xf numFmtId="38" fontId="31" fillId="15" borderId="39" xfId="17" applyNumberFormat="1" applyFont="1" applyFill="1" applyBorder="1" applyAlignment="1" applyProtection="1">
      <alignment horizontal="center"/>
    </xf>
    <xf numFmtId="38" fontId="12" fillId="15" borderId="113" xfId="17" applyNumberFormat="1" applyFont="1" applyFill="1" applyBorder="1" applyAlignment="1" applyProtection="1">
      <alignment horizontal="center"/>
    </xf>
    <xf numFmtId="38" fontId="12" fillId="15" borderId="32" xfId="17" applyNumberFormat="1" applyFont="1" applyFill="1" applyBorder="1" applyAlignment="1" applyProtection="1">
      <alignment horizontal="center"/>
    </xf>
    <xf numFmtId="38" fontId="12" fillId="15" borderId="39" xfId="17" applyNumberFormat="1" applyFont="1" applyFill="1" applyBorder="1" applyAlignment="1" applyProtection="1">
      <alignment horizontal="center"/>
    </xf>
    <xf numFmtId="0" fontId="57" fillId="15" borderId="104" xfId="7" applyFont="1" applyFill="1" applyBorder="1" applyAlignment="1" applyProtection="1">
      <alignment horizontal="center"/>
    </xf>
    <xf numFmtId="0" fontId="57" fillId="15" borderId="108" xfId="7" applyFont="1" applyFill="1" applyBorder="1" applyAlignment="1" applyProtection="1">
      <alignment horizontal="center"/>
    </xf>
    <xf numFmtId="0" fontId="57" fillId="15" borderId="105" xfId="7" applyFont="1" applyFill="1" applyBorder="1" applyAlignment="1" applyProtection="1">
      <alignment horizontal="center"/>
    </xf>
    <xf numFmtId="0" fontId="255" fillId="35" borderId="94" xfId="8" applyFont="1" applyFill="1" applyBorder="1" applyAlignment="1" applyProtection="1">
      <alignment horizontal="center"/>
    </xf>
    <xf numFmtId="1" fontId="57" fillId="17" borderId="99" xfId="7" applyNumberFormat="1" applyFont="1" applyFill="1" applyBorder="1" applyAlignment="1" applyProtection="1">
      <alignment horizontal="center"/>
    </xf>
    <xf numFmtId="0" fontId="57" fillId="17" borderId="99" xfId="7" applyNumberFormat="1" applyFont="1" applyFill="1" applyBorder="1" applyAlignment="1" applyProtection="1">
      <alignment horizontal="center"/>
    </xf>
    <xf numFmtId="38" fontId="176" fillId="40" borderId="113" xfId="17" applyNumberFormat="1" applyFont="1" applyFill="1" applyBorder="1" applyAlignment="1" applyProtection="1">
      <alignment horizontal="center"/>
    </xf>
    <xf numFmtId="38" fontId="176" fillId="40" borderId="32" xfId="17" applyNumberFormat="1" applyFont="1" applyFill="1" applyBorder="1" applyAlignment="1" applyProtection="1">
      <alignment horizontal="center"/>
    </xf>
    <xf numFmtId="38" fontId="176" fillId="40" borderId="39" xfId="17" applyNumberFormat="1" applyFont="1" applyFill="1" applyBorder="1" applyAlignment="1" applyProtection="1">
      <alignment horizontal="center"/>
    </xf>
    <xf numFmtId="0" fontId="3" fillId="15" borderId="50" xfId="4" applyFont="1" applyFill="1" applyBorder="1" applyAlignment="1" applyProtection="1">
      <alignment horizontal="right" vertical="top" wrapText="1"/>
    </xf>
    <xf numFmtId="0" fontId="3" fillId="15" borderId="0" xfId="4" applyFont="1" applyFill="1" applyAlignment="1" applyProtection="1">
      <alignment horizontal="right" vertical="top" wrapText="1"/>
    </xf>
    <xf numFmtId="0" fontId="90" fillId="19" borderId="117" xfId="4" applyFont="1" applyFill="1" applyBorder="1" applyAlignment="1" applyProtection="1">
      <alignment horizontal="center" vertical="center" wrapText="1"/>
    </xf>
    <xf numFmtId="0" fontId="90" fillId="19" borderId="10" xfId="4" applyFont="1" applyFill="1" applyBorder="1" applyAlignment="1" applyProtection="1">
      <alignment horizontal="center" vertical="center" wrapText="1"/>
    </xf>
    <xf numFmtId="0" fontId="155" fillId="19" borderId="117" xfId="0" applyFont="1" applyFill="1" applyBorder="1" applyAlignment="1" applyProtection="1">
      <alignment horizontal="center" vertical="center" wrapText="1"/>
    </xf>
    <xf numFmtId="0" fontId="155" fillId="19" borderId="10" xfId="0" applyFont="1" applyFill="1" applyBorder="1" applyAlignment="1" applyProtection="1">
      <alignment horizontal="center" vertical="center" wrapText="1"/>
    </xf>
    <xf numFmtId="0" fontId="9" fillId="15" borderId="50" xfId="4" applyFont="1" applyFill="1" applyBorder="1" applyAlignment="1" applyProtection="1">
      <alignment horizontal="center" vertical="center"/>
    </xf>
    <xf numFmtId="3" fontId="97" fillId="15" borderId="38" xfId="0" applyNumberFormat="1" applyFont="1" applyFill="1" applyBorder="1" applyAlignment="1" applyProtection="1">
      <alignment horizontal="center" vertical="center"/>
    </xf>
    <xf numFmtId="0" fontId="55" fillId="51" borderId="5" xfId="4" applyFont="1" applyFill="1" applyBorder="1" applyAlignment="1" applyProtection="1">
      <alignment horizontal="center" vertical="center"/>
    </xf>
    <xf numFmtId="0" fontId="55" fillId="51" borderId="6" xfId="4" applyFont="1" applyFill="1" applyBorder="1" applyAlignment="1" applyProtection="1">
      <alignment horizontal="center" vertical="center"/>
    </xf>
    <xf numFmtId="0" fontId="55" fillId="51" borderId="7" xfId="4" applyFont="1" applyFill="1" applyBorder="1" applyAlignment="1" applyProtection="1">
      <alignment horizontal="center" vertical="center"/>
    </xf>
    <xf numFmtId="0" fontId="11" fillId="51" borderId="5" xfId="4" applyFont="1" applyFill="1" applyBorder="1" applyAlignment="1" applyProtection="1">
      <alignment horizontal="center" vertical="center"/>
    </xf>
    <xf numFmtId="0" fontId="11" fillId="51" borderId="6" xfId="4" applyFont="1" applyFill="1" applyBorder="1" applyAlignment="1" applyProtection="1">
      <alignment horizontal="center" vertical="center"/>
    </xf>
    <xf numFmtId="0" fontId="11" fillId="51" borderId="7" xfId="4" applyFont="1" applyFill="1" applyBorder="1" applyAlignment="1" applyProtection="1">
      <alignment horizontal="center" vertical="center"/>
    </xf>
    <xf numFmtId="0" fontId="231" fillId="19" borderId="5" xfId="4" applyFont="1" applyFill="1" applyBorder="1" applyAlignment="1" applyProtection="1">
      <alignment horizontal="center" vertical="center"/>
    </xf>
    <xf numFmtId="0" fontId="231" fillId="19" borderId="6" xfId="4" applyFont="1" applyFill="1" applyBorder="1" applyAlignment="1" applyProtection="1">
      <alignment horizontal="center" vertical="center"/>
    </xf>
    <xf numFmtId="0" fontId="231" fillId="19" borderId="7" xfId="4" applyFont="1" applyFill="1" applyBorder="1" applyAlignment="1" applyProtection="1">
      <alignment horizontal="center" vertical="center"/>
    </xf>
    <xf numFmtId="0" fontId="169" fillId="23" borderId="5" xfId="0" applyFont="1" applyFill="1" applyBorder="1" applyAlignment="1" applyProtection="1">
      <alignment horizontal="center" vertical="center"/>
    </xf>
    <xf numFmtId="0" fontId="169" fillId="23" borderId="6" xfId="0" applyFont="1" applyFill="1" applyBorder="1" applyAlignment="1" applyProtection="1">
      <alignment horizontal="center" vertical="center"/>
    </xf>
    <xf numFmtId="0" fontId="169" fillId="23" borderId="7" xfId="0" applyFont="1" applyFill="1" applyBorder="1" applyAlignment="1" applyProtection="1">
      <alignment horizontal="center" vertical="center"/>
    </xf>
    <xf numFmtId="0" fontId="64" fillId="51" borderId="5" xfId="4" applyFont="1" applyFill="1" applyBorder="1" applyAlignment="1" applyProtection="1">
      <alignment horizontal="center" vertical="center"/>
    </xf>
    <xf numFmtId="0" fontId="64" fillId="51" borderId="6" xfId="4" applyFont="1" applyFill="1" applyBorder="1" applyAlignment="1" applyProtection="1">
      <alignment horizontal="center" vertical="center"/>
    </xf>
    <xf numFmtId="0" fontId="64" fillId="51" borderId="7" xfId="4" applyFont="1" applyFill="1" applyBorder="1" applyAlignment="1" applyProtection="1">
      <alignment horizontal="center" vertical="center"/>
    </xf>
    <xf numFmtId="0" fontId="61" fillId="8" borderId="16" xfId="12" quotePrefix="1" applyFont="1" applyFill="1" applyBorder="1" applyAlignment="1" applyProtection="1">
      <alignment horizontal="left" vertical="center"/>
    </xf>
    <xf numFmtId="0" fontId="61" fillId="8" borderId="88" xfId="12" quotePrefix="1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165" fillId="24" borderId="100" xfId="4" applyFont="1" applyFill="1" applyBorder="1" applyAlignment="1" applyProtection="1">
      <alignment horizontal="center" vertical="center" wrapText="1"/>
      <protection locked="0"/>
    </xf>
    <xf numFmtId="0" fontId="165" fillId="24" borderId="16" xfId="4" applyFont="1" applyFill="1" applyBorder="1" applyAlignment="1" applyProtection="1">
      <alignment horizontal="center" vertical="center" wrapText="1"/>
      <protection locked="0"/>
    </xf>
    <xf numFmtId="0" fontId="165" fillId="24" borderId="4" xfId="4" applyFont="1" applyFill="1" applyBorder="1" applyAlignment="1" applyProtection="1">
      <alignment horizontal="center" vertical="center" wrapText="1"/>
      <protection locked="0"/>
    </xf>
    <xf numFmtId="0" fontId="213" fillId="17" borderId="100" xfId="4" applyFont="1" applyFill="1" applyBorder="1" applyAlignment="1" applyProtection="1">
      <alignment vertical="center" wrapText="1"/>
    </xf>
    <xf numFmtId="0" fontId="213" fillId="17" borderId="16" xfId="4" applyFont="1" applyFill="1" applyBorder="1" applyAlignment="1" applyProtection="1">
      <alignment vertical="center" wrapText="1"/>
    </xf>
    <xf numFmtId="0" fontId="213" fillId="17" borderId="4" xfId="4" applyFont="1" applyFill="1" applyBorder="1" applyAlignment="1" applyProtection="1">
      <alignment vertical="center" wrapText="1"/>
    </xf>
    <xf numFmtId="0" fontId="171" fillId="24" borderId="16" xfId="12" applyFont="1" applyFill="1" applyBorder="1" applyAlignment="1" applyProtection="1">
      <alignment horizontal="left" vertical="center"/>
    </xf>
    <xf numFmtId="0" fontId="171" fillId="24" borderId="88" xfId="12" applyFont="1" applyFill="1" applyBorder="1" applyAlignment="1" applyProtection="1">
      <alignment horizontal="left" vertical="center"/>
    </xf>
    <xf numFmtId="0" fontId="171" fillId="24" borderId="16" xfId="12" quotePrefix="1" applyFont="1" applyFill="1" applyBorder="1" applyAlignment="1" applyProtection="1">
      <alignment horizontal="left" vertical="center"/>
    </xf>
    <xf numFmtId="0" fontId="171" fillId="24" borderId="88" xfId="12" quotePrefix="1" applyFont="1" applyFill="1" applyBorder="1" applyAlignment="1" applyProtection="1">
      <alignment horizontal="left" vertical="center"/>
    </xf>
    <xf numFmtId="0" fontId="171" fillId="24" borderId="16" xfId="12" applyFont="1" applyFill="1" applyBorder="1" applyAlignment="1" applyProtection="1">
      <alignment vertical="center" wrapText="1"/>
    </xf>
    <xf numFmtId="0" fontId="171" fillId="24" borderId="88" xfId="12" applyFont="1" applyFill="1" applyBorder="1" applyAlignment="1" applyProtection="1">
      <alignment vertical="center" wrapText="1"/>
    </xf>
    <xf numFmtId="0" fontId="165" fillId="24" borderId="100" xfId="4" applyFont="1" applyFill="1" applyBorder="1" applyAlignment="1" applyProtection="1">
      <alignment horizontal="center" vertical="center" wrapText="1"/>
    </xf>
    <xf numFmtId="0" fontId="165" fillId="24" borderId="16" xfId="4" applyFont="1" applyFill="1" applyBorder="1" applyAlignment="1" applyProtection="1">
      <alignment horizontal="center" vertical="center" wrapText="1"/>
    </xf>
    <xf numFmtId="0" fontId="165" fillId="24" borderId="4" xfId="4" applyFont="1" applyFill="1" applyBorder="1" applyAlignment="1" applyProtection="1">
      <alignment horizontal="center" vertical="center" wrapText="1"/>
    </xf>
    <xf numFmtId="0" fontId="3" fillId="15" borderId="0" xfId="4" applyFont="1" applyFill="1" applyAlignment="1">
      <alignment horizontal="left" vertical="center" wrapText="1"/>
    </xf>
    <xf numFmtId="0" fontId="5" fillId="15" borderId="0" xfId="4" applyFont="1" applyFill="1" applyAlignment="1">
      <alignment vertical="center" wrapText="1"/>
    </xf>
    <xf numFmtId="0" fontId="171" fillId="24" borderId="16" xfId="4" applyFont="1" applyFill="1" applyBorder="1" applyAlignment="1" applyProtection="1">
      <alignment horizontal="left" vertical="center"/>
    </xf>
    <xf numFmtId="0" fontId="171" fillId="24" borderId="88" xfId="4" applyFont="1" applyFill="1" applyBorder="1" applyAlignment="1" applyProtection="1">
      <alignment horizontal="left" vertical="center"/>
    </xf>
    <xf numFmtId="0" fontId="171" fillId="24" borderId="16" xfId="12" quotePrefix="1" applyFont="1" applyFill="1" applyBorder="1" applyAlignment="1" applyProtection="1">
      <alignment horizontal="left" vertical="center" wrapText="1"/>
    </xf>
    <xf numFmtId="0" fontId="171" fillId="24" borderId="88" xfId="12" quotePrefix="1" applyFont="1" applyFill="1" applyBorder="1" applyAlignment="1" applyProtection="1">
      <alignment horizontal="left" vertical="center" wrapText="1"/>
    </xf>
    <xf numFmtId="0" fontId="171" fillId="24" borderId="16" xfId="4" applyFont="1" applyFill="1" applyBorder="1" applyAlignment="1" applyProtection="1">
      <alignment horizontal="left"/>
    </xf>
    <xf numFmtId="0" fontId="171" fillId="24" borderId="88" xfId="4" applyFont="1" applyFill="1" applyBorder="1" applyAlignment="1" applyProtection="1">
      <alignment horizontal="left"/>
    </xf>
    <xf numFmtId="0" fontId="171" fillId="24" borderId="16" xfId="4" applyFont="1" applyFill="1" applyBorder="1" applyAlignment="1" applyProtection="1">
      <alignment vertical="center" wrapText="1"/>
    </xf>
    <xf numFmtId="0" fontId="171" fillId="24" borderId="88" xfId="4" applyFont="1" applyFill="1" applyBorder="1" applyAlignment="1" applyProtection="1">
      <alignment vertical="center" wrapText="1"/>
    </xf>
    <xf numFmtId="0" fontId="171" fillId="24" borderId="16" xfId="4" applyFont="1" applyFill="1" applyBorder="1" applyAlignment="1" applyProtection="1">
      <alignment wrapText="1"/>
    </xf>
    <xf numFmtId="0" fontId="171" fillId="24" borderId="88" xfId="4" applyFont="1" applyFill="1" applyBorder="1" applyAlignment="1" applyProtection="1">
      <alignment wrapText="1"/>
    </xf>
    <xf numFmtId="0" fontId="171" fillId="17" borderId="100" xfId="4" applyFont="1" applyFill="1" applyBorder="1" applyAlignment="1" applyProtection="1">
      <alignment horizontal="left" vertical="center"/>
    </xf>
    <xf numFmtId="0" fontId="171" fillId="17" borderId="88" xfId="4" applyFont="1" applyFill="1" applyBorder="1" applyAlignment="1" applyProtection="1">
      <alignment horizontal="left" vertical="center"/>
    </xf>
    <xf numFmtId="0" fontId="3" fillId="7" borderId="0" xfId="4" applyFont="1" applyFill="1" applyBorder="1" applyAlignment="1">
      <alignment horizontal="left" vertical="center" wrapText="1"/>
    </xf>
    <xf numFmtId="0" fontId="5" fillId="7" borderId="0" xfId="4" applyFont="1" applyFill="1" applyBorder="1" applyAlignment="1">
      <alignment vertical="center" wrapText="1"/>
    </xf>
    <xf numFmtId="0" fontId="6" fillId="7" borderId="0" xfId="4" applyFont="1" applyFill="1" applyBorder="1" applyAlignment="1">
      <alignment vertical="center" wrapText="1"/>
    </xf>
    <xf numFmtId="178" fontId="3" fillId="7" borderId="0" xfId="4" applyNumberFormat="1" applyFont="1" applyFill="1" applyBorder="1" applyAlignment="1">
      <alignment horizontal="left" wrapText="1"/>
    </xf>
    <xf numFmtId="0" fontId="186" fillId="26" borderId="16" xfId="12" quotePrefix="1" applyFont="1" applyFill="1" applyBorder="1" applyAlignment="1">
      <alignment horizontal="left" vertical="center" wrapText="1"/>
    </xf>
    <xf numFmtId="0" fontId="257" fillId="26" borderId="16" xfId="4" applyFont="1" applyFill="1" applyBorder="1" applyAlignment="1">
      <alignment horizontal="left" vertical="center" wrapText="1"/>
    </xf>
    <xf numFmtId="0" fontId="186" fillId="26" borderId="16" xfId="12" quotePrefix="1" applyFont="1" applyFill="1" applyBorder="1" applyAlignment="1" applyProtection="1">
      <alignment horizontal="left" vertical="center" wrapText="1"/>
    </xf>
    <xf numFmtId="0" fontId="257" fillId="26" borderId="16" xfId="4" applyFont="1" applyFill="1" applyBorder="1" applyAlignment="1" applyProtection="1">
      <alignment horizontal="left" vertical="center" wrapText="1"/>
    </xf>
    <xf numFmtId="0" fontId="3" fillId="0" borderId="0" xfId="4" applyFont="1" applyFill="1" applyAlignment="1" applyProtection="1">
      <alignment horizontal="left" vertical="center" wrapText="1"/>
    </xf>
    <xf numFmtId="0" fontId="196" fillId="30" borderId="16" xfId="4" applyFont="1" applyFill="1" applyBorder="1" applyAlignment="1">
      <alignment vertical="center" wrapText="1"/>
    </xf>
    <xf numFmtId="0" fontId="260" fillId="30" borderId="16" xfId="4" applyFont="1" applyFill="1" applyBorder="1" applyAlignment="1">
      <alignment vertical="center" wrapText="1"/>
    </xf>
    <xf numFmtId="0" fontId="3" fillId="0" borderId="0" xfId="4" applyFont="1" applyFill="1" applyBorder="1" applyAlignment="1" applyProtection="1">
      <alignment horizontal="left" vertical="center" wrapText="1"/>
    </xf>
    <xf numFmtId="0" fontId="5" fillId="0" borderId="0" xfId="4" applyFont="1" applyFill="1" applyBorder="1" applyAlignment="1" applyProtection="1">
      <alignment vertical="center" wrapText="1"/>
    </xf>
    <xf numFmtId="0" fontId="3" fillId="15" borderId="0" xfId="4" applyFont="1" applyFill="1" applyAlignment="1" applyProtection="1">
      <alignment horizontal="left" vertical="center" wrapText="1"/>
    </xf>
    <xf numFmtId="0" fontId="5" fillId="15" borderId="0" xfId="4" applyFont="1" applyFill="1" applyAlignment="1" applyProtection="1">
      <alignment vertical="center" wrapText="1"/>
    </xf>
    <xf numFmtId="0" fontId="196" fillId="30" borderId="16" xfId="12" applyFont="1" applyFill="1" applyBorder="1" applyAlignment="1">
      <alignment horizontal="left" vertical="center" wrapText="1"/>
    </xf>
    <xf numFmtId="0" fontId="259" fillId="30" borderId="16" xfId="4" applyFont="1" applyFill="1" applyBorder="1" applyAlignment="1">
      <alignment horizontal="left" vertical="center" wrapText="1"/>
    </xf>
    <xf numFmtId="0" fontId="196" fillId="30" borderId="16" xfId="12" applyFont="1" applyFill="1" applyBorder="1" applyAlignment="1">
      <alignment horizontal="left" vertical="center"/>
    </xf>
    <xf numFmtId="0" fontId="196" fillId="30" borderId="16" xfId="12" applyFont="1" applyFill="1" applyBorder="1" applyAlignment="1">
      <alignment vertical="center" wrapText="1"/>
    </xf>
    <xf numFmtId="0" fontId="259" fillId="30" borderId="16" xfId="4" applyFont="1" applyFill="1" applyBorder="1" applyAlignment="1">
      <alignment vertical="center" wrapText="1"/>
    </xf>
    <xf numFmtId="0" fontId="196" fillId="30" borderId="16" xfId="12" quotePrefix="1" applyFont="1" applyFill="1" applyBorder="1" applyAlignment="1">
      <alignment horizontal="left" vertical="center" wrapText="1"/>
    </xf>
    <xf numFmtId="0" fontId="260" fillId="30" borderId="16" xfId="4" applyFont="1" applyFill="1" applyBorder="1" applyAlignment="1">
      <alignment horizontal="left" vertical="center" wrapText="1"/>
    </xf>
    <xf numFmtId="0" fontId="196" fillId="30" borderId="16" xfId="12" quotePrefix="1" applyFont="1" applyFill="1" applyBorder="1" applyAlignment="1">
      <alignment horizontal="left" vertical="center"/>
    </xf>
    <xf numFmtId="0" fontId="196" fillId="30" borderId="12" xfId="12" applyFont="1" applyFill="1" applyBorder="1" applyAlignment="1">
      <alignment vertical="center" wrapText="1"/>
    </xf>
    <xf numFmtId="0" fontId="196" fillId="30" borderId="88" xfId="12" applyFont="1" applyFill="1" applyBorder="1" applyAlignment="1">
      <alignment horizontal="left" vertical="center"/>
    </xf>
    <xf numFmtId="3" fontId="258" fillId="17" borderId="100" xfId="4" applyNumberFormat="1" applyFont="1" applyFill="1" applyBorder="1" applyAlignment="1" applyProtection="1">
      <alignment horizontal="center" vertical="center"/>
      <protection locked="0"/>
    </xf>
    <xf numFmtId="3" fontId="258" fillId="17" borderId="16" xfId="4" applyNumberFormat="1" applyFont="1" applyFill="1" applyBorder="1" applyAlignment="1" applyProtection="1">
      <alignment horizontal="center" vertical="center"/>
      <protection locked="0"/>
    </xf>
    <xf numFmtId="3" fontId="258" fillId="17" borderId="4" xfId="4" applyNumberFormat="1" applyFont="1" applyFill="1" applyBorder="1" applyAlignment="1" applyProtection="1">
      <alignment horizontal="center" vertical="center"/>
      <protection locked="0"/>
    </xf>
    <xf numFmtId="0" fontId="196" fillId="30" borderId="16" xfId="4" applyFont="1" applyFill="1" applyBorder="1" applyAlignment="1">
      <alignment horizontal="left" vertical="center"/>
    </xf>
    <xf numFmtId="0" fontId="196" fillId="30" borderId="16" xfId="4" applyFont="1" applyFill="1" applyBorder="1" applyAlignment="1">
      <alignment horizontal="left" vertical="center" wrapText="1"/>
    </xf>
    <xf numFmtId="0" fontId="196" fillId="30" borderId="88" xfId="4" applyFont="1" applyFill="1" applyBorder="1" applyAlignment="1">
      <alignment horizontal="left" vertical="center" wrapText="1"/>
    </xf>
    <xf numFmtId="0" fontId="14" fillId="15" borderId="164" xfId="4" applyFont="1" applyFill="1" applyBorder="1" applyAlignment="1" applyProtection="1">
      <alignment horizontal="center"/>
    </xf>
    <xf numFmtId="0" fontId="14" fillId="15" borderId="12" xfId="4" applyFont="1" applyFill="1" applyBorder="1" applyAlignment="1" applyProtection="1">
      <alignment horizontal="center"/>
    </xf>
    <xf numFmtId="0" fontId="14" fillId="15" borderId="50" xfId="4" applyFont="1" applyFill="1" applyBorder="1" applyAlignment="1" applyProtection="1">
      <alignment horizontal="center" vertical="center"/>
    </xf>
    <xf numFmtId="14" fontId="40" fillId="17" borderId="100" xfId="9" applyNumberFormat="1" applyFont="1" applyFill="1" applyBorder="1" applyAlignment="1" applyProtection="1">
      <alignment horizontal="center" vertical="center"/>
      <protection locked="0"/>
    </xf>
    <xf numFmtId="14" fontId="40" fillId="17" borderId="4" xfId="9" applyNumberFormat="1" applyFont="1" applyFill="1" applyBorder="1" applyAlignment="1" applyProtection="1">
      <alignment horizontal="center" vertical="center"/>
      <protection locked="0"/>
    </xf>
    <xf numFmtId="0" fontId="151" fillId="24" borderId="100" xfId="2" applyFill="1" applyBorder="1" applyAlignment="1" applyProtection="1">
      <alignment horizontal="center" vertical="center"/>
      <protection locked="0"/>
    </xf>
    <xf numFmtId="0" fontId="57" fillId="24" borderId="16" xfId="4" applyFont="1" applyFill="1" applyBorder="1" applyAlignment="1" applyProtection="1">
      <alignment horizontal="center" vertical="center"/>
      <protection locked="0"/>
    </xf>
    <xf numFmtId="0" fontId="57" fillId="24" borderId="4" xfId="4" applyFont="1" applyFill="1" applyBorder="1" applyAlignment="1" applyProtection="1">
      <alignment horizontal="center" vertical="center"/>
      <protection locked="0"/>
    </xf>
    <xf numFmtId="1" fontId="168" fillId="24" borderId="100" xfId="4" applyNumberFormat="1" applyFont="1" applyFill="1" applyBorder="1" applyAlignment="1" applyProtection="1">
      <alignment horizontal="center" vertical="center"/>
      <protection locked="0"/>
    </xf>
    <xf numFmtId="1" fontId="168" fillId="24" borderId="4" xfId="4" applyNumberFormat="1" applyFont="1" applyFill="1" applyBorder="1" applyAlignment="1" applyProtection="1">
      <alignment horizontal="center" vertical="center"/>
      <protection locked="0"/>
    </xf>
    <xf numFmtId="0" fontId="3" fillId="15" borderId="50" xfId="4" applyFont="1" applyFill="1" applyBorder="1" applyAlignment="1">
      <alignment horizontal="right" vertical="top" wrapText="1"/>
    </xf>
    <xf numFmtId="0" fontId="3" fillId="15" borderId="0" xfId="4" applyFont="1" applyFill="1" applyAlignment="1">
      <alignment horizontal="right" vertical="top" wrapText="1"/>
    </xf>
    <xf numFmtId="3" fontId="201" fillId="17" borderId="100" xfId="4" applyNumberFormat="1" applyFont="1" applyFill="1" applyBorder="1" applyAlignment="1" applyProtection="1">
      <alignment horizontal="center" vertical="center"/>
      <protection locked="0"/>
    </xf>
    <xf numFmtId="3" fontId="201" fillId="17" borderId="16" xfId="4" applyNumberFormat="1" applyFont="1" applyFill="1" applyBorder="1" applyAlignment="1" applyProtection="1">
      <alignment horizontal="center" vertical="center"/>
      <protection locked="0"/>
    </xf>
    <xf numFmtId="3" fontId="201" fillId="17" borderId="4" xfId="4" applyNumberFormat="1" applyFont="1" applyFill="1" applyBorder="1" applyAlignment="1" applyProtection="1">
      <alignment horizontal="center" vertical="center"/>
      <protection locked="0"/>
    </xf>
    <xf numFmtId="0" fontId="213" fillId="17" borderId="100" xfId="4" applyFont="1" applyFill="1" applyBorder="1" applyAlignment="1" applyProtection="1">
      <alignment horizontal="center" vertical="center" wrapText="1"/>
    </xf>
    <xf numFmtId="0" fontId="213" fillId="17" borderId="16" xfId="4" applyFont="1" applyFill="1" applyBorder="1" applyAlignment="1" applyProtection="1">
      <alignment horizontal="center" vertical="center" wrapText="1"/>
    </xf>
    <xf numFmtId="0" fontId="213" fillId="17" borderId="4" xfId="4" applyFont="1" applyFill="1" applyBorder="1" applyAlignment="1" applyProtection="1">
      <alignment horizontal="center" vertical="center" wrapText="1"/>
    </xf>
  </cellXfs>
  <cellStyles count="18">
    <cellStyle name="Comma" xfId="1" builtinId="3"/>
    <cellStyle name="Hyperlink" xfId="2" builtinId="8"/>
    <cellStyle name="Hyperlink 2" xfId="3"/>
    <cellStyle name="Normal" xfId="0" builtinId="0"/>
    <cellStyle name="Normal 2" xfId="4"/>
    <cellStyle name="Normal 3" xfId="5"/>
    <cellStyle name="Normal 3 2" xfId="6"/>
    <cellStyle name="Normal 4" xfId="7"/>
    <cellStyle name="Normal_B3_2013" xfId="8"/>
    <cellStyle name="Normal_BIN 7301,7311 and 6301" xfId="9"/>
    <cellStyle name="Normal_COA-2001-ZAPOVED-No-81-29012002-ANNEX" xfId="10"/>
    <cellStyle name="Normal_DOMV" xfId="11"/>
    <cellStyle name="Normal_EBK_PROJECT_2001-last" xfId="12"/>
    <cellStyle name="Normal_EBK-2002-draft" xfId="13"/>
    <cellStyle name="Normal_MAKET" xfId="14"/>
    <cellStyle name="Normal_Sheet2" xfId="15"/>
    <cellStyle name="Normal_TRIAL-BALANCE-2001-MAKET" xfId="16"/>
    <cellStyle name="Normal_ZADACHA" xfId="17"/>
  </cellStyles>
  <dxfs count="154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6" formatCode="0&quot; &quot;0&quot; &quot;0&quot; &quot;0"/>
    </dxf>
    <dxf>
      <numFmt numFmtId="193" formatCode="0000&quot; &quot;0000"/>
    </dxf>
    <dxf>
      <numFmt numFmtId="192" formatCode="0000&quot; &quot;0000&quot; &quot;0000"/>
    </dxf>
    <dxf>
      <numFmt numFmtId="191" formatCode="0000&quot; &quot;0000&quot; &quot;0000&quot; &quot;0000"/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numFmt numFmtId="182" formatCode="0000"/>
    </dxf>
    <dxf>
      <numFmt numFmtId="193" formatCode="0000&quot; &quot;0000"/>
    </dxf>
    <dxf>
      <numFmt numFmtId="192" formatCode="0000&quot; &quot;0000&quot; &quot;0000"/>
    </dxf>
    <dxf>
      <numFmt numFmtId="191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FFFFCC"/>
      </font>
    </dxf>
    <dxf>
      <font>
        <color rgb="FFFFFFCC"/>
      </font>
      <numFmt numFmtId="1" formatCode="0"/>
      <fill>
        <patternFill>
          <bgColor rgb="FFFFFFCC"/>
        </patternFill>
      </fill>
    </dxf>
    <dxf>
      <numFmt numFmtId="182" formatCode="0000"/>
    </dxf>
    <dxf>
      <numFmt numFmtId="193" formatCode="0000&quot; &quot;0000"/>
    </dxf>
    <dxf>
      <numFmt numFmtId="192" formatCode="0000&quot; &quot;0000&quot; &quot;0000"/>
    </dxf>
    <dxf>
      <numFmt numFmtId="191" formatCode="0000&quot; &quot;0000&quot; &quot;0000&quot; &quot;0000"/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2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2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2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5" zoomScaleNormal="85" workbookViewId="0">
      <pane xSplit="5" ySplit="10" topLeftCell="F11" activePane="bottomRight" state="frozen"/>
      <selection pane="topRight" activeCell="D1" sqref="D1"/>
      <selection pane="bottomLeft" activeCell="A11" sqref="A11"/>
      <selection pane="bottomRight" activeCell="B2" sqref="B2:D2"/>
    </sheetView>
  </sheetViews>
  <sheetFormatPr defaultRowHeight="15"/>
  <cols>
    <col min="1" max="1" width="3.7109375" style="1358" customWidth="1"/>
    <col min="2" max="2" width="20.140625" style="1358" customWidth="1"/>
    <col min="3" max="3" width="22.42578125" style="1358" customWidth="1"/>
    <col min="4" max="4" width="34.5703125" style="1358" customWidth="1"/>
    <col min="5" max="5" width="0.7109375" style="1358" customWidth="1"/>
    <col min="6" max="7" width="17.140625" style="1358" customWidth="1"/>
    <col min="8" max="8" width="0.7109375" style="1358" customWidth="1"/>
    <col min="9" max="9" width="16.7109375" style="1358" customWidth="1"/>
    <col min="10" max="10" width="17.140625" style="1358" customWidth="1"/>
    <col min="11" max="11" width="0.7109375" style="1358" customWidth="1"/>
    <col min="12" max="12" width="17.140625" style="1358" customWidth="1"/>
    <col min="13" max="13" width="0.7109375" style="1358" customWidth="1"/>
    <col min="14" max="14" width="17.140625" style="1358" customWidth="1"/>
    <col min="15" max="15" width="3.5703125" style="1358" customWidth="1"/>
    <col min="16" max="17" width="20" style="1359" customWidth="1"/>
    <col min="18" max="18" width="1.140625" style="1359" customWidth="1"/>
    <col min="19" max="19" width="59.5703125" style="1358" customWidth="1"/>
    <col min="20" max="21" width="12.28515625" style="1358" customWidth="1"/>
    <col min="22" max="22" width="1.140625" style="1358" customWidth="1"/>
    <col min="23" max="24" width="12.28515625" style="1358" customWidth="1"/>
    <col min="25" max="26" width="9.140625" style="1358"/>
    <col min="27" max="27" width="10.42578125" style="1358" customWidth="1"/>
    <col min="28" max="16384" width="9.140625" style="1358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 t="str">
        <f>+OTCHET!B9</f>
        <v>СУ Г. С. Раковски</v>
      </c>
      <c r="C2" s="1670"/>
      <c r="D2" s="1671"/>
      <c r="E2" s="1019"/>
      <c r="F2" s="1020">
        <f>+OTCHET!H9</f>
        <v>0</v>
      </c>
      <c r="G2" s="1021" t="str">
        <f>+OTCHET!F12</f>
        <v>5401</v>
      </c>
      <c r="H2" s="1022"/>
      <c r="I2" s="1672">
        <f>+OTCHET!H607</f>
        <v>0</v>
      </c>
      <c r="J2" s="1673"/>
      <c r="K2" s="1013"/>
      <c r="L2" s="1674">
        <f>OTCHET!H605</f>
        <v>0</v>
      </c>
      <c r="M2" s="1675"/>
      <c r="N2" s="1676"/>
      <c r="O2" s="1023"/>
      <c r="P2" s="1024">
        <f>OTCHET!E15</f>
        <v>0</v>
      </c>
      <c r="Q2" s="1025" t="str">
        <f>OTCHET!F15</f>
        <v>БЮДЖЕТ</v>
      </c>
      <c r="R2" s="1026"/>
      <c r="S2" s="1006" t="s">
        <v>987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79" t="s">
        <v>990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44377</v>
      </c>
      <c r="M6" s="1019"/>
      <c r="N6" s="1044" t="s">
        <v>992</v>
      </c>
      <c r="O6" s="1008"/>
      <c r="P6" s="1045">
        <f>OTCHET!F9</f>
        <v>44377</v>
      </c>
      <c r="Q6" s="1044" t="s">
        <v>992</v>
      </c>
      <c r="R6" s="1046"/>
      <c r="S6" s="1680">
        <f>+Q4</f>
        <v>2021</v>
      </c>
      <c r="T6" s="1680"/>
      <c r="U6" s="1680"/>
      <c r="V6" s="1006"/>
      <c r="W6" s="1017"/>
      <c r="X6" s="1017"/>
      <c r="Y6" s="1017"/>
      <c r="Z6" s="1017"/>
      <c r="AA6" s="1017"/>
    </row>
    <row r="7" spans="1:27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7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1" t="s">
        <v>969</v>
      </c>
      <c r="T8" s="1682"/>
      <c r="U8" s="1683"/>
      <c r="V8" s="1008"/>
      <c r="W8" s="1017"/>
      <c r="X8" s="1017"/>
      <c r="Y8" s="1017"/>
      <c r="Z8" s="1017"/>
    </row>
    <row r="9" spans="1:27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44377</v>
      </c>
      <c r="H9" s="1019"/>
      <c r="I9" s="1069">
        <f>+L4</f>
        <v>2021</v>
      </c>
      <c r="J9" s="1070">
        <f>+L6</f>
        <v>44377</v>
      </c>
      <c r="K9" s="1071"/>
      <c r="L9" s="1072">
        <f>+L6</f>
        <v>44377</v>
      </c>
      <c r="M9" s="1071"/>
      <c r="N9" s="1073">
        <f>+L6</f>
        <v>44377</v>
      </c>
      <c r="O9" s="1074"/>
      <c r="P9" s="1075">
        <f>+L4</f>
        <v>2021</v>
      </c>
      <c r="Q9" s="1073">
        <f>+L6</f>
        <v>44377</v>
      </c>
      <c r="R9" s="1046"/>
      <c r="S9" s="1684" t="s">
        <v>970</v>
      </c>
      <c r="T9" s="1685"/>
      <c r="U9" s="1686"/>
      <c r="V9" s="1076"/>
      <c r="W9" s="1017"/>
      <c r="X9" s="1017"/>
      <c r="Y9" s="1017"/>
      <c r="Z9" s="1017"/>
    </row>
    <row r="10" spans="1:27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7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7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7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1007</v>
      </c>
      <c r="T13" s="1688"/>
      <c r="U13" s="1689"/>
      <c r="V13" s="1076"/>
      <c r="W13" s="1017"/>
      <c r="X13" s="1017"/>
      <c r="Y13" s="1017"/>
      <c r="Z13" s="1017"/>
    </row>
    <row r="14" spans="1:27" s="1018" customFormat="1" ht="15.75">
      <c r="A14" s="1089"/>
      <c r="B14" s="1110" t="s">
        <v>2041</v>
      </c>
      <c r="C14" s="1111"/>
      <c r="D14" s="1112"/>
      <c r="E14" s="1019"/>
      <c r="F14" s="1113">
        <f t="shared" ref="F14:F22" si="0">+IF($P$2=0,$P14,0)</f>
        <v>0</v>
      </c>
      <c r="G14" s="1114">
        <f t="shared" ref="G14:G22" si="1">+IF($P$2=0,$Q14,0)</f>
        <v>0</v>
      </c>
      <c r="H14" s="1019"/>
      <c r="I14" s="1113">
        <f t="shared" ref="I14:I22" si="2">+IF(OR($P$2=98,$P$2=42,$P$2=96,$P$2=97),$P14,0)</f>
        <v>0</v>
      </c>
      <c r="J14" s="1114">
        <f t="shared" ref="J14:J22" si="3">+IF(OR($P$2=98,$P$2=42,$P$2=96,$P$2=97),$Q14,0)</f>
        <v>0</v>
      </c>
      <c r="K14" s="1095"/>
      <c r="L14" s="1114">
        <f t="shared" ref="L14:L22" si="4">+IF($P$2=33,$Q14,0)</f>
        <v>0</v>
      </c>
      <c r="M14" s="1095"/>
      <c r="N14" s="1115">
        <f t="shared" ref="N14:N22" si="5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2027</v>
      </c>
      <c r="T14" s="1691"/>
      <c r="U14" s="1692"/>
      <c r="V14" s="1076"/>
      <c r="W14" s="1017"/>
      <c r="X14" s="1017"/>
      <c r="Y14" s="1017"/>
      <c r="Z14" s="1017"/>
    </row>
    <row r="15" spans="1:27" s="1018" customFormat="1" ht="15.75">
      <c r="A15" s="1089"/>
      <c r="B15" s="1154" t="s">
        <v>2025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2026</v>
      </c>
      <c r="T15" s="1694"/>
      <c r="U15" s="1695"/>
      <c r="V15" s="1076"/>
      <c r="W15" s="1017"/>
      <c r="X15" s="1017"/>
      <c r="Y15" s="1017"/>
      <c r="Z15" s="1017"/>
    </row>
    <row r="16" spans="1:27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204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204</v>
      </c>
      <c r="Q16" s="1114">
        <f>+ROUND(+OTCHET!L110+OTCHET!L111,0)</f>
        <v>0</v>
      </c>
      <c r="R16" s="1046"/>
      <c r="S16" s="1690" t="s">
        <v>1009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1011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0" t="s">
        <v>1013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1015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0" t="s">
        <v>1017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1019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6" t="s">
        <v>2028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204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204</v>
      </c>
      <c r="Q23" s="1125">
        <f>+ROUND(+SUM(Q13,Q14,Q16,Q17,Q18,Q19,Q20,Q21,Q22),0)</f>
        <v>0</v>
      </c>
      <c r="R23" s="1046"/>
      <c r="S23" s="1699" t="s">
        <v>1022</v>
      </c>
      <c r="T23" s="1700"/>
      <c r="U23" s="170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1025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1027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1029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9" t="s">
        <v>1031</v>
      </c>
      <c r="T28" s="1700"/>
      <c r="U28" s="170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t="shared" ref="N35:N40" si="6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9" t="s">
        <v>1038</v>
      </c>
      <c r="T35" s="1700"/>
      <c r="U35" s="170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2" t="s">
        <v>1040</v>
      </c>
      <c r="T36" s="1703"/>
      <c r="U36" s="170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5" t="s">
        <v>1042</v>
      </c>
      <c r="T37" s="1706"/>
      <c r="U37" s="1707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8" t="s">
        <v>1044</v>
      </c>
      <c r="T38" s="1709"/>
      <c r="U38" s="1710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9" t="s">
        <v>1046</v>
      </c>
      <c r="T40" s="1700"/>
      <c r="U40" s="170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1049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1051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2044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1052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6" t="s">
        <v>1054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9" t="s">
        <v>1056</v>
      </c>
      <c r="T46" s="1700"/>
      <c r="U46" s="170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204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204</v>
      </c>
      <c r="Q48" s="1200">
        <f>+ROUND(Q23+Q28+Q35+Q40+Q46,0)</f>
        <v>0</v>
      </c>
      <c r="R48" s="1046"/>
      <c r="S48" s="1711" t="s">
        <v>1058</v>
      </c>
      <c r="T48" s="1712"/>
      <c r="U48" s="171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43247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43247</v>
      </c>
      <c r="Q51" s="1102">
        <f>+ROUND(OTCHET!L205-SUM(OTCHET!L217:L219)+OTCHET!L271+IF(+OR(OTCHET!$F$12=5500,OTCHET!$F$12=5600),0,+OTCHET!L297),0)</f>
        <v>0</v>
      </c>
      <c r="R51" s="1046"/>
      <c r="S51" s="1687" t="s">
        <v>1062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1660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1660</v>
      </c>
      <c r="Q52" s="1120">
        <f>+ROUND(+SUM(OTCHET!L217:L219),0)</f>
        <v>0</v>
      </c>
      <c r="R52" s="1046"/>
      <c r="S52" s="1690" t="s">
        <v>1064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1220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1220</v>
      </c>
      <c r="Q53" s="1120">
        <f>+ROUND(OTCHET!L223,0)</f>
        <v>0</v>
      </c>
      <c r="R53" s="1046"/>
      <c r="S53" s="1690" t="s">
        <v>1066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172810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172810</v>
      </c>
      <c r="Q54" s="1120">
        <f>+ROUND(OTCHET!L187+OTCHET!L190,0)</f>
        <v>0</v>
      </c>
      <c r="R54" s="1046"/>
      <c r="S54" s="1690" t="s">
        <v>1068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24015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24015</v>
      </c>
      <c r="Q55" s="1120">
        <f>+ROUND(OTCHET!L196+OTCHET!L204,0)</f>
        <v>0</v>
      </c>
      <c r="R55" s="1046"/>
      <c r="S55" s="1696" t="s">
        <v>1070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242952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242952</v>
      </c>
      <c r="Q56" s="1208">
        <f>+ROUND(+SUM(Q51:Q55),0)</f>
        <v>0</v>
      </c>
      <c r="R56" s="1046"/>
      <c r="S56" s="1699" t="s">
        <v>1072</v>
      </c>
      <c r="T56" s="1700"/>
      <c r="U56" s="170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1075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0" t="s">
        <v>1077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0" t="s">
        <v>1079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1081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9" t="s">
        <v>1085</v>
      </c>
      <c r="T63" s="1700"/>
      <c r="U63" s="170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1088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1090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9" t="s">
        <v>1092</v>
      </c>
      <c r="T67" s="1700"/>
      <c r="U67" s="170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309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309</v>
      </c>
      <c r="Q69" s="1102">
        <f>+ROUND(+SUM(OTCHET!L255:L258)+IF(+OR(OTCHET!$F$12=5500,OTCHET!$F$12=5600),+OTCHET!L297,0),0)</f>
        <v>0</v>
      </c>
      <c r="R69" s="1046"/>
      <c r="S69" s="1687" t="s">
        <v>1095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1097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309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309</v>
      </c>
      <c r="Q71" s="1208">
        <f>+ROUND(+SUM(Q69:Q70),0)</f>
        <v>0</v>
      </c>
      <c r="R71" s="1046"/>
      <c r="S71" s="1699" t="s">
        <v>1099</v>
      </c>
      <c r="T71" s="1700"/>
      <c r="U71" s="170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1102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1104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9" t="s">
        <v>1106</v>
      </c>
      <c r="T75" s="1700"/>
      <c r="U75" s="170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243261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243261</v>
      </c>
      <c r="Q77" s="1232">
        <f>+ROUND(Q56+Q63+Q67+Q71+Q75,0)</f>
        <v>0</v>
      </c>
      <c r="R77" s="1046"/>
      <c r="S77" s="1714" t="s">
        <v>1108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240964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240964</v>
      </c>
      <c r="Q79" s="1108">
        <f>+ROUND(OTCHET!L419,0)</f>
        <v>0</v>
      </c>
      <c r="R79" s="1046"/>
      <c r="S79" s="1687" t="s">
        <v>1111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2093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2093</v>
      </c>
      <c r="Q80" s="1120">
        <f>+ROUND(OTCHET!L429,0)</f>
        <v>0</v>
      </c>
      <c r="R80" s="1046"/>
      <c r="S80" s="1690" t="s">
        <v>1113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243057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243057</v>
      </c>
      <c r="Q81" s="1242">
        <f>+ROUND(Q79+Q80,0)</f>
        <v>0</v>
      </c>
      <c r="R81" s="1046"/>
      <c r="S81" s="1717" t="s">
        <v>1115</v>
      </c>
      <c r="T81" s="1718"/>
      <c r="U81" s="171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1121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1123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9" t="s">
        <v>1125</v>
      </c>
      <c r="T89" s="1700"/>
      <c r="U89" s="170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1128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1130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1132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1134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9" t="s">
        <v>1136</v>
      </c>
      <c r="T95" s="1700"/>
      <c r="U95" s="170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1139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1141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9" t="s">
        <v>1143</v>
      </c>
      <c r="T99" s="1700"/>
      <c r="U99" s="170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1" t="s">
        <v>1145</v>
      </c>
      <c r="T101" s="1712"/>
      <c r="U101" s="171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1149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1151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9" t="s">
        <v>1153</v>
      </c>
      <c r="T106" s="1700"/>
      <c r="U106" s="170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3" t="s">
        <v>1156</v>
      </c>
      <c r="T108" s="1724"/>
      <c r="U108" s="172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6" t="s">
        <v>1158</v>
      </c>
      <c r="T109" s="1727"/>
      <c r="U109" s="172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9" t="s">
        <v>1160</v>
      </c>
      <c r="T110" s="1700"/>
      <c r="U110" s="170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1163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1165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9" t="s">
        <v>1167</v>
      </c>
      <c r="T114" s="1700"/>
      <c r="U114" s="170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1170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1172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9" t="s">
        <v>1174</v>
      </c>
      <c r="T118" s="1700"/>
      <c r="U118" s="170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4" t="s">
        <v>1176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1179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1183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2029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2030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1185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7" t="s">
        <v>1187</v>
      </c>
      <c r="T127" s="1718"/>
      <c r="U127" s="171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7" t="s">
        <v>1190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1192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29" t="s">
        <v>1194</v>
      </c>
      <c r="T131" s="1730"/>
      <c r="U131" s="173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2" t="s">
        <v>1196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hidden="1" customHeight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36"/>
      <c r="G134" s="1736"/>
      <c r="H134" s="1019"/>
      <c r="I134" s="1304" t="s">
        <v>1199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hidden="1" customHeight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6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6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6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6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6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6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6" s="1018" customFormat="1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6" s="1018" customFormat="1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6" s="1018" customFormat="1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dxfId="153" priority="47" stopIfTrue="1" operator="notEqual">
      <formula>0</formula>
    </cfRule>
  </conditionalFormatting>
  <conditionalFormatting sqref="B133">
    <cfRule type="cellIs" dxfId="152" priority="46" stopIfTrue="1" operator="notEqual">
      <formula>0</formula>
    </cfRule>
    <cfRule type="cellIs" dxfId="116" priority="34" operator="equal">
      <formula>0</formula>
    </cfRule>
  </conditionalFormatting>
  <conditionalFormatting sqref="G2">
    <cfRule type="cellIs" dxfId="151" priority="6" stopIfTrue="1" operator="notEqual">
      <formula>0</formula>
    </cfRule>
    <cfRule type="cellIs" dxfId="150" priority="7" stopIfTrue="1" operator="equal">
      <formula>0</formula>
    </cfRule>
    <cfRule type="cellIs" dxfId="149" priority="8" stopIfTrue="1" operator="equal">
      <formula>0</formula>
    </cfRule>
    <cfRule type="cellIs" dxfId="115" priority="45" operator="equal">
      <formula>0</formula>
    </cfRule>
  </conditionalFormatting>
  <conditionalFormatting sqref="I2">
    <cfRule type="cellIs" dxfId="148" priority="44" operator="equal">
      <formula>0</formula>
    </cfRule>
  </conditionalFormatting>
  <conditionalFormatting sqref="F137:G138">
    <cfRule type="cellIs" dxfId="147" priority="42" stopIfTrue="1" operator="equal">
      <formula>"НЕРАВНЕНИЕ!"</formula>
    </cfRule>
    <cfRule type="cellIs" priority="43" stopIfTrue="1" operator="equal">
      <formula>"НЕРАВНЕНИЕ!"</formula>
    </cfRule>
  </conditionalFormatting>
  <conditionalFormatting sqref="I137:J138 N137:N138">
    <cfRule type="cellIs" dxfId="146" priority="41" stopIfTrue="1" operator="equal">
      <formula>"НЕРАВНЕНИЕ!"</formula>
    </cfRule>
  </conditionalFormatting>
  <conditionalFormatting sqref="L137:M138">
    <cfRule type="cellIs" dxfId="145" priority="40" stopIfTrue="1" operator="equal">
      <formula>"НЕРАВНЕНИЕ!"</formula>
    </cfRule>
  </conditionalFormatting>
  <conditionalFormatting sqref="F140:G141">
    <cfRule type="cellIs" dxfId="144" priority="38" stopIfTrue="1" operator="equal">
      <formula>"НЕРАВНЕНИЕ !"</formula>
    </cfRule>
    <cfRule type="cellIs" priority="39" stopIfTrue="1" operator="equal">
      <formula>"НЕРАВНЕНИЕ !"</formula>
    </cfRule>
  </conditionalFormatting>
  <conditionalFormatting sqref="I140:J141 N140:N141">
    <cfRule type="cellIs" dxfId="143" priority="37" stopIfTrue="1" operator="equal">
      <formula>"НЕРАВНЕНИЕ !"</formula>
    </cfRule>
  </conditionalFormatting>
  <conditionalFormatting sqref="L140:M141">
    <cfRule type="cellIs" dxfId="142" priority="36" stopIfTrue="1" operator="equal">
      <formula>"НЕРАВНЕНИЕ !"</formula>
    </cfRule>
  </conditionalFormatting>
  <conditionalFormatting sqref="I140:J141 L140:L141 N140:N141 F140:G141">
    <cfRule type="cellIs" dxfId="141" priority="35" operator="notEqual">
      <formula>0</formula>
    </cfRule>
  </conditionalFormatting>
  <conditionalFormatting sqref="I133:J133">
    <cfRule type="cellIs" dxfId="140" priority="33" stopIfTrue="1" operator="notEqual">
      <formula>0</formula>
    </cfRule>
  </conditionalFormatting>
  <conditionalFormatting sqref="L82">
    <cfRule type="cellIs" dxfId="139" priority="28" stopIfTrue="1" operator="notEqual">
      <formula>0</formula>
    </cfRule>
  </conditionalFormatting>
  <conditionalFormatting sqref="N82">
    <cfRule type="cellIs" dxfId="138" priority="27" stopIfTrue="1" operator="notEqual">
      <formula>0</formula>
    </cfRule>
  </conditionalFormatting>
  <conditionalFormatting sqref="L133">
    <cfRule type="cellIs" dxfId="137" priority="32" stopIfTrue="1" operator="notEqual">
      <formula>0</formula>
    </cfRule>
  </conditionalFormatting>
  <conditionalFormatting sqref="N133">
    <cfRule type="cellIs" dxfId="136" priority="31" stopIfTrue="1" operator="notEqual">
      <formula>0</formula>
    </cfRule>
  </conditionalFormatting>
  <conditionalFormatting sqref="F82:H82">
    <cfRule type="cellIs" dxfId="135" priority="30" stopIfTrue="1" operator="notEqual">
      <formula>0</formula>
    </cfRule>
  </conditionalFormatting>
  <conditionalFormatting sqref="I82:J82">
    <cfRule type="cellIs" dxfId="134" priority="29" stopIfTrue="1" operator="notEqual">
      <formula>0</formula>
    </cfRule>
  </conditionalFormatting>
  <conditionalFormatting sqref="B82">
    <cfRule type="cellIs" dxfId="133" priority="25" operator="equal">
      <formula>0</formula>
    </cfRule>
    <cfRule type="cellIs" dxfId="132" priority="26" stopIfTrue="1" operator="notEqual">
      <formula>0</formula>
    </cfRule>
  </conditionalFormatting>
  <conditionalFormatting sqref="P133:Q133">
    <cfRule type="cellIs" dxfId="131" priority="24" stopIfTrue="1" operator="notEqual">
      <formula>0</formula>
    </cfRule>
  </conditionalFormatting>
  <conditionalFormatting sqref="P137:Q138">
    <cfRule type="cellIs" dxfId="130" priority="22" stopIfTrue="1" operator="equal">
      <formula>"НЕРАВНЕНИЕ!"</formula>
    </cfRule>
    <cfRule type="cellIs" priority="23" stopIfTrue="1" operator="equal">
      <formula>"НЕРАВНЕНИЕ!"</formula>
    </cfRule>
  </conditionalFormatting>
  <conditionalFormatting sqref="P140:Q141">
    <cfRule type="cellIs" dxfId="129" priority="20" stopIfTrue="1" operator="equal">
      <formula>"НЕРАВНЕНИЕ !"</formula>
    </cfRule>
    <cfRule type="cellIs" priority="21" stopIfTrue="1" operator="equal">
      <formula>"НЕРАВНЕНИЕ !"</formula>
    </cfRule>
  </conditionalFormatting>
  <conditionalFormatting sqref="P140:Q141">
    <cfRule type="cellIs" dxfId="128" priority="19" operator="notEqual">
      <formula>0</formula>
    </cfRule>
  </conditionalFormatting>
  <conditionalFormatting sqref="P2">
    <cfRule type="cellIs" dxfId="127" priority="14" stopIfTrue="1" operator="equal">
      <formula>98</formula>
    </cfRule>
    <cfRule type="cellIs" dxfId="126" priority="15" stopIfTrue="1" operator="equal">
      <formula>96</formula>
    </cfRule>
    <cfRule type="cellIs" dxfId="125" priority="16" stopIfTrue="1" operator="equal">
      <formula>42</formula>
    </cfRule>
    <cfRule type="cellIs" dxfId="114" priority="17" stopIfTrue="1" operator="equal">
      <formula>97</formula>
    </cfRule>
    <cfRule type="cellIs" dxfId="113" priority="18" stopIfTrue="1" operator="equal">
      <formula>33</formula>
    </cfRule>
  </conditionalFormatting>
  <conditionalFormatting sqref="Q2">
    <cfRule type="cellIs" dxfId="124" priority="9" stopIfTrue="1" operator="equal">
      <formula>"Чужди средства"</formula>
    </cfRule>
    <cfRule type="cellIs" dxfId="123" priority="10" stopIfTrue="1" operator="equal">
      <formula>"СЕС - ДМП"</formula>
    </cfRule>
    <cfRule type="cellIs" dxfId="122" priority="11" stopIfTrue="1" operator="equal">
      <formula>"СЕС - РА"</formula>
    </cfRule>
    <cfRule type="cellIs" dxfId="112" priority="12" stopIfTrue="1" operator="equal">
      <formula>"СЕС - ДЕС"</formula>
    </cfRule>
    <cfRule type="cellIs" dxfId="111" priority="13" stopIfTrue="1" operator="equal">
      <formula>"СЕС - КСФ"</formula>
    </cfRule>
  </conditionalFormatting>
  <conditionalFormatting sqref="P82:Q82">
    <cfRule type="cellIs" dxfId="121" priority="5" stopIfTrue="1" operator="notEqual">
      <formula>0</formula>
    </cfRule>
  </conditionalFormatting>
  <conditionalFormatting sqref="T2:U2">
    <cfRule type="cellIs" dxfId="120" priority="1" stopIfTrue="1" operator="between">
      <formula>1000000000000</formula>
      <formula>9999999999999990</formula>
    </cfRule>
    <cfRule type="cellIs" dxfId="119" priority="2" stopIfTrue="1" operator="between">
      <formula>10000000000</formula>
      <formula>999999999999</formula>
    </cfRule>
    <cfRule type="cellIs" dxfId="118" priority="3" stopIfTrue="1" operator="between">
      <formula>1000000</formula>
      <formula>99999999</formula>
    </cfRule>
    <cfRule type="cellIs" dxfId="117" priority="4" stopIfTrue="1" operator="between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ageMargins left="0.15748031496062992" right="0.15748031496062992" top="0.28999999999999998" bottom="0.15748031496062992" header="0.15748031496062992" footer="0.15748031496062992"/>
  <pageSetup paperSize="9" scale="80" fitToHeight="0" orientation="landscape" r:id="rId1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opLeftCell="B6" zoomScale="78" zoomScaleNormal="78" workbookViewId="0">
      <selection activeCell="E8" sqref="E8"/>
    </sheetView>
  </sheetViews>
  <sheetFormatPr defaultRowHeight="12.75"/>
  <cols>
    <col min="1" max="1" width="3.85546875" style="687" hidden="1" customWidth="1"/>
    <col min="2" max="2" width="81.7109375" style="692" customWidth="1"/>
    <col min="3" max="3" width="3.28515625" style="692" hidden="1" customWidth="1"/>
    <col min="4" max="4" width="4.140625" style="692" hidden="1" customWidth="1"/>
    <col min="5" max="6" width="19.140625" style="691" customWidth="1"/>
    <col min="7" max="9" width="19" style="691" customWidth="1"/>
    <col min="10" max="10" width="5.7109375" style="692" customWidth="1"/>
    <col min="11" max="11" width="64" style="687" bestFit="1" customWidth="1"/>
    <col min="12" max="12" width="13.7109375" style="692" hidden="1" customWidth="1"/>
    <col min="13" max="13" width="5.7109375" style="692" customWidth="1"/>
    <col min="14" max="14" width="14.42578125" style="693" customWidth="1"/>
    <col min="15" max="15" width="13.42578125" style="693" customWidth="1"/>
    <col min="16" max="17" width="11.140625" style="693" customWidth="1"/>
    <col min="18" max="18" width="16.28515625" style="693" hidden="1" customWidth="1"/>
    <col min="19" max="19" width="15" style="693" hidden="1" customWidth="1"/>
    <col min="20" max="20" width="15" style="694" customWidth="1"/>
    <col min="21" max="21" width="15.7109375" style="693" hidden="1" customWidth="1"/>
    <col min="22" max="22" width="15.28515625" style="693" hidden="1" customWidth="1"/>
    <col min="23" max="16384" width="9.140625" style="693"/>
  </cols>
  <sheetData>
    <row r="1" spans="1:22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1:22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1:22" ht="21.75" hidden="1" customHeight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1:22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1:22" ht="18" hidden="1" customHeight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1:22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1:22" ht="9" hidden="1" customHeight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1:22" ht="22.5" customHeight="1" thickBot="1">
      <c r="B8" s="699" t="str">
        <f>VLOOKUP(E15,SMETKA,3,FALSE)</f>
        <v xml:space="preserve">                                  ОТЧЕТ ЗА КАСОВОТО ИЗПЪЛНЕНИЕ НА БЮДЖЕТА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1:22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1:22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1:22" ht="23.25" customHeight="1">
      <c r="B11" s="705" t="str">
        <f>+OTCHET!B9</f>
        <v>СУ Г. С. Раковски</v>
      </c>
      <c r="C11" s="705"/>
      <c r="D11" s="705"/>
      <c r="E11" s="706" t="s">
        <v>964</v>
      </c>
      <c r="F11" s="707">
        <f>OTCHET!F9</f>
        <v>44377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1:22" ht="23.25" customHeight="1">
      <c r="B12" s="227" t="s">
        <v>966</v>
      </c>
      <c r="C12" s="712"/>
      <c r="D12" s="704"/>
      <c r="E12" s="689"/>
      <c r="F12" s="713"/>
      <c r="G12" s="689"/>
      <c r="H12" s="235"/>
      <c r="I12" s="1741" t="s">
        <v>963</v>
      </c>
      <c r="J12" s="687"/>
      <c r="K12" s="712"/>
      <c r="M12" s="687"/>
      <c r="N12" s="711"/>
      <c r="O12" s="711"/>
      <c r="P12" s="711"/>
      <c r="Q12" s="711"/>
    </row>
    <row r="13" spans="1:22" ht="23.25" customHeight="1">
      <c r="B13" s="714" t="str">
        <f>+OTCHET!B12</f>
        <v>Велико Търново</v>
      </c>
      <c r="C13" s="712"/>
      <c r="D13" s="712"/>
      <c r="E13" s="715" t="str">
        <f>+OTCHET!E12</f>
        <v>код по ЕБК:</v>
      </c>
      <c r="F13" s="232" t="str">
        <f>+OTCHET!F12</f>
        <v>5401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1:22" ht="23.25" customHeight="1">
      <c r="B14" s="233" t="s">
        <v>967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1:22" ht="21.75" customHeight="1" thickBot="1">
      <c r="B15" s="716" t="s">
        <v>968</v>
      </c>
      <c r="C15" s="717"/>
      <c r="D15" s="717"/>
      <c r="E15" s="125">
        <f>OTCHET!E15</f>
        <v>0</v>
      </c>
      <c r="F15" s="718" t="str">
        <f>OTCHET!F15</f>
        <v>БЮДЖЕТ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2069</v>
      </c>
      <c r="F17" s="1745" t="s">
        <v>2070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4"/>
      <c r="F18" s="1746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2045</v>
      </c>
      <c r="C22" s="761" t="s">
        <v>174</v>
      </c>
      <c r="D22" s="762"/>
      <c r="E22" s="763">
        <f>+E23+E25+E36+E37</f>
        <v>204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hidden="1" customHeight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204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t="shared" ref="F26:F37" si="0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204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hidden="1" customHeight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hidden="1" customHeight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243261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1:22" ht="15.75" customHeight="1" thickTop="1">
      <c r="B39" s="1633" t="s">
        <v>2009</v>
      </c>
      <c r="C39" s="941"/>
      <c r="D39" s="1632"/>
      <c r="E39" s="810">
        <f>SUM(E40:E42)</f>
        <v>196825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2010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2011</v>
      </c>
      <c r="C40" s="871" t="s">
        <v>840</v>
      </c>
      <c r="D40" s="872"/>
      <c r="E40" s="873">
        <f>OTCHET!E187</f>
        <v>167460</v>
      </c>
      <c r="F40" s="873">
        <f t="shared" ref="F40:F55" si="1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2012</v>
      </c>
      <c r="C41" s="1636" t="s">
        <v>841</v>
      </c>
      <c r="D41" s="1635"/>
      <c r="E41" s="1637">
        <f>OTCHET!E190</f>
        <v>5350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2013</v>
      </c>
      <c r="C42" s="1636" t="s">
        <v>66</v>
      </c>
      <c r="D42" s="1635"/>
      <c r="E42" s="1637">
        <f>+OTCHET!E196+OTCHET!E204</f>
        <v>24015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2014</v>
      </c>
      <c r="C43" s="857" t="s">
        <v>723</v>
      </c>
      <c r="D43" s="856"/>
      <c r="E43" s="815">
        <f>+OTCHET!E205+OTCHET!E223+OTCHET!E271</f>
        <v>46127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2015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2016</v>
      </c>
      <c r="C46" s="865" t="s">
        <v>724</v>
      </c>
      <c r="D46" s="864"/>
      <c r="E46" s="866">
        <f>+OTCHET!E255+OTCHET!E256+OTCHET!E257+OTCHET!E258</f>
        <v>309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309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2017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2024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2018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2019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1:22" ht="15.75">
      <c r="B51" s="858" t="s">
        <v>2020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2023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2021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2022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243057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t="shared" ref="F57:F63" si="2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243057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2093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hidden="1" customHeight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2040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hidden="1" customHeight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t="shared" ref="F69:F76" si="3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t="shared" ref="F78:F85" si="4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hidden="1" customHeight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t="shared" ref="F87:F96" si="5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7" t="s">
        <v>981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2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1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1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22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22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22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22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22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22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22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22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22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22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22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22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22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22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dxfId="110" priority="20" stopIfTrue="1" operator="notEqual">
      <formula>0</formula>
    </cfRule>
  </conditionalFormatting>
  <conditionalFormatting sqref="E105:I105">
    <cfRule type="cellIs" dxfId="109" priority="19" stopIfTrue="1" operator="notEqual">
      <formula>0</formula>
    </cfRule>
  </conditionalFormatting>
  <conditionalFormatting sqref="G107:H107 B107">
    <cfRule type="cellIs" dxfId="108" priority="18" stopIfTrue="1" operator="equal">
      <formula>0</formula>
    </cfRule>
  </conditionalFormatting>
  <conditionalFormatting sqref="I114 E110">
    <cfRule type="cellIs" dxfId="107" priority="17" stopIfTrue="1" operator="equal">
      <formula>0</formula>
    </cfRule>
  </conditionalFormatting>
  <conditionalFormatting sqref="E114:F114">
    <cfRule type="cellIs" dxfId="106" priority="16" stopIfTrue="1" operator="equal">
      <formula>0</formula>
    </cfRule>
  </conditionalFormatting>
  <conditionalFormatting sqref="E15">
    <cfRule type="cellIs" dxfId="105" priority="11" stopIfTrue="1" operator="equal">
      <formula>98</formula>
    </cfRule>
    <cfRule type="cellIs" dxfId="104" priority="12" stopIfTrue="1" operator="equal">
      <formula>96</formula>
    </cfRule>
    <cfRule type="cellIs" dxfId="103" priority="13" stopIfTrue="1" operator="equal">
      <formula>42</formula>
    </cfRule>
    <cfRule type="cellIs" dxfId="94" priority="14" stopIfTrue="1" operator="equal">
      <formula>97</formula>
    </cfRule>
    <cfRule type="cellIs" dxfId="93" priority="15" stopIfTrue="1" operator="equal">
      <formula>33</formula>
    </cfRule>
  </conditionalFormatting>
  <conditionalFormatting sqref="F15">
    <cfRule type="cellIs" dxfId="102" priority="6" stopIfTrue="1" operator="equal">
      <formula>"Чужди средства"</formula>
    </cfRule>
    <cfRule type="cellIs" dxfId="101" priority="7" stopIfTrue="1" operator="equal">
      <formula>"СЕС - ДМП"</formula>
    </cfRule>
    <cfRule type="cellIs" dxfId="100" priority="8" stopIfTrue="1" operator="equal">
      <formula>"СЕС - РА"</formula>
    </cfRule>
    <cfRule type="cellIs" dxfId="92" priority="9" stopIfTrue="1" operator="equal">
      <formula>"СЕС - ДЕС"</formula>
    </cfRule>
    <cfRule type="cellIs" dxfId="91" priority="10" stopIfTrue="1" operator="equal">
      <formula>"СЕС - КСФ"</formula>
    </cfRule>
  </conditionalFormatting>
  <conditionalFormatting sqref="B105">
    <cfRule type="cellIs" dxfId="99" priority="5" stopIfTrue="1" operator="notEqual">
      <formula>0</formula>
    </cfRule>
  </conditionalFormatting>
  <conditionalFormatting sqref="I11">
    <cfRule type="cellIs" dxfId="98" priority="1" stopIfTrue="1" operator="between">
      <formula>1000000000000</formula>
      <formula>9999999999999990</formula>
    </cfRule>
    <cfRule type="cellIs" dxfId="97" priority="2" stopIfTrue="1" operator="between">
      <formula>10000000000</formula>
      <formula>999999999999</formula>
    </cfRule>
    <cfRule type="cellIs" dxfId="96" priority="3" stopIfTrue="1" operator="between">
      <formula>1000000</formula>
      <formula>99999999</formula>
    </cfRule>
    <cfRule type="cellIs" dxfId="95" priority="4" stopIfTrue="1" operator="between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K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I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ageMargins left="0.35433070866141736" right="0.23622047244094491" top="0.31496062992125984" bottom="0.35433070866141736" header="0.19685039370078741" footer="0.23622047244094491"/>
  <pageSetup paperSize="9" scale="45" orientation="portrait" r:id="rId44"/>
  <headerFooter alignWithMargins="0"/>
  <legacyDrawing r:id="rId45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70"/>
  <sheetViews>
    <sheetView topLeftCell="B131" zoomScale="75" zoomScaleNormal="75" zoomScaleSheetLayoutView="85" workbookViewId="0">
      <selection activeCell="C3" sqref="C3"/>
    </sheetView>
  </sheetViews>
  <sheetFormatPr defaultRowHeight="15.75"/>
  <cols>
    <col min="1" max="1" width="5.28515625" style="2" hidden="1" customWidth="1"/>
    <col min="2" max="2" width="10.140625" style="2" customWidth="1"/>
    <col min="3" max="3" width="13.28515625" style="2" customWidth="1"/>
    <col min="4" max="4" width="90.7109375" style="3" customWidth="1"/>
    <col min="5" max="5" width="18.7109375" style="2" customWidth="1"/>
    <col min="6" max="7" width="17.7109375" style="2" customWidth="1"/>
    <col min="8" max="8" width="20" style="2" bestFit="1" customWidth="1"/>
    <col min="9" max="10" width="17.7109375" style="2" customWidth="1"/>
    <col min="11" max="11" width="20" style="2" bestFit="1" customWidth="1"/>
    <col min="12" max="12" width="17.7109375" style="2" customWidth="1"/>
    <col min="13" max="13" width="9.85546875" style="7" hidden="1" customWidth="1"/>
    <col min="14" max="14" width="1.5703125" style="8" customWidth="1"/>
    <col min="15" max="16384" width="9.140625" style="2"/>
  </cols>
  <sheetData>
    <row r="1" spans="1:14" ht="18.75" hidden="1" customHeight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1:14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1:14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1:14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1:14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1:14" ht="15.75" customHeight="1">
      <c r="B7" s="1766" t="str">
        <f>VLOOKUP(E15,SMETKA,2,FALSE)</f>
        <v>ОТЧЕТНИ ДАННИ ПО ЕБК ЗА ИЗПЪЛНЕНИЕТО НА БЮДЖЕТА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1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1:14" ht="27" customHeight="1">
      <c r="B9" s="1768" t="s">
        <v>2074</v>
      </c>
      <c r="C9" s="1769"/>
      <c r="D9" s="1770"/>
      <c r="E9" s="115">
        <v>44197</v>
      </c>
      <c r="F9" s="116">
        <v>44377</v>
      </c>
      <c r="G9" s="113"/>
      <c r="H9" s="1415"/>
      <c r="I9" s="1836"/>
      <c r="J9" s="1837"/>
      <c r="K9" s="113"/>
      <c r="L9" s="113"/>
      <c r="M9" s="7">
        <v>1</v>
      </c>
      <c r="N9" s="108"/>
    </row>
    <row r="10" spans="1:14">
      <c r="B10" s="117" t="s">
        <v>794</v>
      </c>
      <c r="C10" s="103"/>
      <c r="D10" s="104"/>
      <c r="E10" s="113"/>
      <c r="F10" s="1601" t="str">
        <f>VLOOKUP(F9,DateName,2,FALSE)</f>
        <v>юни</v>
      </c>
      <c r="G10" s="113"/>
      <c r="H10" s="114"/>
      <c r="I10" s="1838" t="s">
        <v>963</v>
      </c>
      <c r="J10" s="1838"/>
      <c r="K10" s="113"/>
      <c r="L10" s="113"/>
      <c r="M10" s="7">
        <v>1</v>
      </c>
      <c r="N10" s="108"/>
    </row>
    <row r="11" spans="1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1:14" ht="27" customHeight="1">
      <c r="B12" s="1771" t="str">
        <f>VLOOKUP(F12,PRBK,2,FALSE)</f>
        <v>Велико Търново</v>
      </c>
      <c r="C12" s="1772"/>
      <c r="D12" s="1773"/>
      <c r="E12" s="118" t="s">
        <v>957</v>
      </c>
      <c r="F12" s="1585" t="s">
        <v>1390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1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1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1:14" ht="21" customHeight="1">
      <c r="B15" s="117"/>
      <c r="C15" s="103"/>
      <c r="D15" s="686" t="s">
        <v>886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1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49" t="s">
        <v>2053</v>
      </c>
      <c r="F19" s="1750"/>
      <c r="G19" s="1750"/>
      <c r="H19" s="1751"/>
      <c r="I19" s="1755" t="s">
        <v>2054</v>
      </c>
      <c r="J19" s="1756"/>
      <c r="K19" s="1756"/>
      <c r="L19" s="1757"/>
      <c r="M19" s="7">
        <v>1</v>
      </c>
      <c r="N19" s="108"/>
    </row>
    <row r="20" spans="1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1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465</v>
      </c>
      <c r="D22" s="1765"/>
      <c r="E22" s="148">
        <f t="shared" ref="E22:L22" si="0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 t="str">
        <f>(IF($E22&lt;&gt;0,$M$2,IF($L22&lt;&gt;0,$M$2,"")))</f>
        <v/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 t="str">
        <f t="shared" ref="M23:M89" si="1">(IF($E23&lt;&gt;0,$M$2,IF($L23&lt;&gt;0,$M$2,"")))</f>
        <v/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2055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 t="str">
        <f t="shared" si="1"/>
        <v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2056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 t="str">
        <f t="shared" si="1"/>
        <v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2057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 t="str">
        <f t="shared" si="1"/>
        <v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2058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 t="str">
        <f t="shared" si="1"/>
        <v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467</v>
      </c>
      <c r="D28" s="1765"/>
      <c r="E28" s="1376">
        <f t="shared" ref="E28:L28" si="2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 t="str">
        <f t="shared" si="1"/>
        <v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t="shared" ref="E29:E95" si="3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 t="str">
        <f t="shared" si="1"/>
        <v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 t="str">
        <f t="shared" si="1"/>
        <v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 t="str">
        <f t="shared" si="1"/>
        <v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 t="str">
        <f t="shared" si="1"/>
        <v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76">
        <f t="shared" ref="E33:L33" si="4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 t="str">
        <f t="shared" si="1"/>
        <v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 t="str">
        <f t="shared" si="1"/>
        <v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 t="str">
        <f t="shared" si="1"/>
        <v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 t="str">
        <f t="shared" si="1"/>
        <v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 t="str">
        <f t="shared" si="1"/>
        <v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 t="str">
        <f t="shared" si="1"/>
        <v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76">
        <f t="shared" ref="E39:L39" si="5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 t="str">
        <f t="shared" si="1"/>
        <v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t="shared" ref="L40:L46" si="6">I40+J40+K40</f>
        <v>0</v>
      </c>
      <c r="M40" s="7" t="str">
        <f t="shared" si="1"/>
        <v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 t="str">
        <f t="shared" si="1"/>
        <v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 t="str">
        <f t="shared" si="1"/>
        <v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 t="str">
        <f t="shared" si="1"/>
        <v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 t="str">
        <f t="shared" si="1"/>
        <v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 t="str">
        <f t="shared" si="1"/>
        <v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 t="str">
        <f t="shared" si="1"/>
        <v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t="shared" ref="E47:L47" si="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 t="str">
        <f t="shared" si="1"/>
        <v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 t="str">
        <f t="shared" si="1"/>
        <v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 t="str">
        <f t="shared" si="1"/>
        <v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 t="str">
        <f t="shared" si="1"/>
        <v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 t="str">
        <f t="shared" si="1"/>
        <v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t="shared" ref="E52:L52" si="8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 t="str">
        <f t="shared" si="1"/>
        <v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 t="str">
        <f t="shared" si="1"/>
        <v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 t="str">
        <f t="shared" si="1"/>
        <v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 t="str">
        <f t="shared" si="1"/>
        <v/>
      </c>
      <c r="N55" s="155"/>
    </row>
    <row r="56" spans="1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 t="str">
        <f t="shared" si="1"/>
        <v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 t="str">
        <f t="shared" si="1"/>
        <v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t="shared" ref="E58:L58" si="9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 t="str">
        <f t="shared" si="1"/>
        <v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 t="str">
        <f t="shared" si="1"/>
        <v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 t="str">
        <f t="shared" si="1"/>
        <v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t="shared" ref="E61:L61" si="10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 t="str">
        <f t="shared" si="1"/>
        <v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 t="str">
        <f t="shared" si="1"/>
        <v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 t="str">
        <f t="shared" si="1"/>
        <v/>
      </c>
      <c r="N63" s="155"/>
    </row>
    <row r="64" spans="1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 t="str">
        <f t="shared" si="1"/>
        <v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t="shared" ref="E65:L65" si="11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 t="str">
        <f t="shared" si="1"/>
        <v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t="shared" ref="L66:L73" si="12">I66+J66+K66</f>
        <v>0</v>
      </c>
      <c r="M66" s="7" t="str">
        <f t="shared" si="1"/>
        <v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1976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 t="str">
        <f t="shared" si="1"/>
        <v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 t="str">
        <f t="shared" si="1"/>
        <v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2060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 t="str">
        <f t="shared" si="1"/>
        <v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 t="str">
        <f t="shared" si="1"/>
        <v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 t="str">
        <f t="shared" si="1"/>
        <v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 t="str">
        <f t="shared" si="1"/>
        <v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 t="str">
        <f t="shared" si="1"/>
        <v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t="shared" ref="E74:L74" si="13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 t="str">
        <f t="shared" si="1"/>
        <v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 t="str">
        <f t="shared" si="1"/>
        <v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t="shared" ref="L76:L89" si="14">I76+J76+K76</f>
        <v>0</v>
      </c>
      <c r="M76" s="7" t="str">
        <f t="shared" si="1"/>
        <v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 t="str">
        <f t="shared" si="1"/>
        <v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 t="str">
        <f t="shared" si="1"/>
        <v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 t="str">
        <f t="shared" si="1"/>
        <v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 t="str">
        <f t="shared" si="1"/>
        <v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 t="str">
        <f t="shared" si="1"/>
        <v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 t="str">
        <f t="shared" si="1"/>
        <v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 t="str">
        <f t="shared" si="1"/>
        <v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 t="str">
        <f t="shared" si="1"/>
        <v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 t="str">
        <f t="shared" si="1"/>
        <v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 t="str">
        <f t="shared" si="1"/>
        <v/>
      </c>
      <c r="N86" s="155"/>
    </row>
    <row r="87" spans="1:14" ht="18.75" customHeight="1">
      <c r="A87" s="1631"/>
      <c r="B87" s="192"/>
      <c r="C87" s="156">
        <v>2417</v>
      </c>
      <c r="D87" s="634" t="s">
        <v>2007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 t="str">
        <f t="shared" si="1"/>
        <v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 t="str">
        <f t="shared" si="1"/>
        <v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 t="str">
        <f t="shared" si="1"/>
        <v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t="shared" ref="E90:L90" si="15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 t="str">
        <f t="shared" ref="M90:M156" si="16">(IF($E90&lt;&gt;0,$M$2,IF($L90&lt;&gt;0,$M$2,"")))</f>
        <v/>
      </c>
      <c r="N90" s="155"/>
    </row>
    <row r="91" spans="1:14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 t="str">
        <f t="shared" si="16"/>
        <v/>
      </c>
      <c r="N91" s="155"/>
    </row>
    <row r="92" spans="1:14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 t="str">
        <f t="shared" si="16"/>
        <v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 t="str">
        <f t="shared" si="16"/>
        <v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t="shared" ref="E94:L94" si="17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 t="str">
        <f t="shared" si="16"/>
        <v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t="shared" ref="L95:L107" si="18">I95+J95+K95</f>
        <v>0</v>
      </c>
      <c r="M95" s="7" t="str">
        <f t="shared" si="16"/>
        <v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t="shared" ref="E96:E107" si="19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 t="str">
        <f t="shared" si="16"/>
        <v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 t="str">
        <f t="shared" si="16"/>
        <v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 t="str">
        <f t="shared" si="16"/>
        <v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 t="str">
        <f t="shared" si="16"/>
        <v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 t="str">
        <f t="shared" si="16"/>
        <v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 t="str">
        <f t="shared" si="16"/>
        <v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 t="str">
        <f t="shared" si="16"/>
        <v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 t="str">
        <f t="shared" si="16"/>
        <v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 t="str">
        <f t="shared" si="16"/>
        <v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 t="str">
        <f t="shared" si="16"/>
        <v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 t="str">
        <f t="shared" si="16"/>
        <v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 t="str">
        <f t="shared" si="16"/>
        <v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t="shared" ref="E108:J108" si="20">+E109+E110+E111</f>
        <v>204</v>
      </c>
      <c r="F108" s="168">
        <f t="shared" si="20"/>
        <v>204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  <v>1</v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 t="str">
        <f t="shared" si="16"/>
        <v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204</v>
      </c>
      <c r="F110" s="158">
        <v>204</v>
      </c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  <v>1</v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 t="str">
        <f t="shared" si="16"/>
        <v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t="shared" ref="E112:L112" si="21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 t="str">
        <f t="shared" si="16"/>
        <v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t="shared" ref="E113:E120" si="22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t="shared" ref="L113:L120" si="23">I113+J113+K113</f>
        <v>0</v>
      </c>
      <c r="M113" s="7" t="str">
        <f t="shared" si="16"/>
        <v/>
      </c>
      <c r="N113" s="155"/>
    </row>
    <row r="114" spans="1:14" ht="18.75" customHeight="1">
      <c r="A114" s="23"/>
      <c r="B114" s="149"/>
      <c r="C114" s="156">
        <v>3605</v>
      </c>
      <c r="D114" s="157" t="s">
        <v>2048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 t="str">
        <f t="shared" si="16"/>
        <v/>
      </c>
      <c r="N114" s="155"/>
    </row>
    <row r="115" spans="1:14" ht="18.75" customHeight="1">
      <c r="A115" s="23"/>
      <c r="B115" s="149"/>
      <c r="C115" s="156">
        <v>3608</v>
      </c>
      <c r="D115" s="157" t="s">
        <v>2008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 t="str">
        <f t="shared" si="16"/>
        <v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 t="str">
        <f t="shared" si="16"/>
        <v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 t="str">
        <f t="shared" si="16"/>
        <v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 t="str">
        <f t="shared" si="16"/>
        <v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 t="str">
        <f t="shared" si="16"/>
        <v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 t="str">
        <f t="shared" si="16"/>
        <v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t="shared" ref="E121:L121" si="24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 t="str">
        <f t="shared" si="16"/>
        <v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 t="str">
        <f t="shared" si="16"/>
        <v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 t="str">
        <f t="shared" si="16"/>
        <v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 t="str">
        <f t="shared" si="16"/>
        <v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t="shared" ref="E125:L125" si="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 t="str">
        <f t="shared" si="16"/>
        <v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t="shared" ref="E126:E138" si="26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t="shared" ref="L126:L138" si="27">I126+J126+K126</f>
        <v>0</v>
      </c>
      <c r="M126" s="7" t="str">
        <f t="shared" si="16"/>
        <v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 t="str">
        <f t="shared" si="16"/>
        <v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 t="str">
        <f t="shared" si="16"/>
        <v/>
      </c>
      <c r="N128" s="155"/>
    </row>
    <row r="129" spans="1:4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 t="str">
        <f t="shared" si="16"/>
        <v/>
      </c>
      <c r="N129" s="155"/>
    </row>
    <row r="130" spans="1:4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 t="str">
        <f t="shared" si="16"/>
        <v/>
      </c>
      <c r="N130" s="155"/>
    </row>
    <row r="131" spans="1:4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 t="str">
        <f t="shared" si="16"/>
        <v/>
      </c>
      <c r="N131" s="155"/>
    </row>
    <row r="132" spans="1:4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 t="str">
        <f t="shared" si="16"/>
        <v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 t="str">
        <f t="shared" si="16"/>
        <v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 t="str">
        <f t="shared" si="16"/>
        <v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 t="str">
        <f t="shared" si="16"/>
        <v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 t="str">
        <f t="shared" si="16"/>
        <v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4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 t="str">
        <f t="shared" si="16"/>
        <v/>
      </c>
      <c r="N137" s="155"/>
    </row>
    <row r="138" spans="1:4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 t="str">
        <f t="shared" si="16"/>
        <v/>
      </c>
      <c r="N138" s="155"/>
    </row>
    <row r="139" spans="1:4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t="shared" ref="E139:L139" si="28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 t="str">
        <f t="shared" si="16"/>
        <v/>
      </c>
      <c r="N139" s="155"/>
    </row>
    <row r="140" spans="1:4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 t="str">
        <f t="shared" si="16"/>
        <v/>
      </c>
      <c r="N140" s="155"/>
    </row>
    <row r="141" spans="1:4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 t="str">
        <f t="shared" si="16"/>
        <v/>
      </c>
      <c r="N141" s="155"/>
    </row>
    <row r="142" spans="1:4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t="shared" ref="E142:L142" si="29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 t="str">
        <f t="shared" si="16"/>
        <v/>
      </c>
      <c r="N142" s="155"/>
    </row>
    <row r="143" spans="1:44" ht="18.75" customHeight="1">
      <c r="A143" s="23">
        <v>580</v>
      </c>
      <c r="B143" s="149"/>
      <c r="C143" s="150">
        <v>4610</v>
      </c>
      <c r="D143" s="204" t="s">
        <v>893</v>
      </c>
      <c r="E143" s="281">
        <f t="shared" ref="E143:E150" si="3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t="shared" ref="L143:L150" si="31">I143+J143+K143</f>
        <v>0</v>
      </c>
      <c r="M143" s="7" t="str">
        <f t="shared" si="16"/>
        <v/>
      </c>
      <c r="N143" s="155"/>
    </row>
    <row r="144" spans="1:4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 t="str">
        <f t="shared" si="16"/>
        <v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 t="str">
        <f t="shared" si="16"/>
        <v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 t="str">
        <f t="shared" si="16"/>
        <v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 t="str">
        <f t="shared" si="16"/>
        <v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 t="str">
        <f t="shared" si="16"/>
        <v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 t="str">
        <f t="shared" si="16"/>
        <v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 t="str">
        <f t="shared" si="16"/>
        <v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1977</v>
      </c>
      <c r="D151" s="183"/>
      <c r="E151" s="1376">
        <f t="shared" ref="E151:L151" si="32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 t="str">
        <f t="shared" si="16"/>
        <v/>
      </c>
      <c r="N151" s="155"/>
    </row>
    <row r="152" spans="1:14" ht="31.5">
      <c r="A152" s="23">
        <v>580</v>
      </c>
      <c r="B152" s="149"/>
      <c r="C152" s="150">
        <v>4743</v>
      </c>
      <c r="D152" s="204" t="s">
        <v>1978</v>
      </c>
      <c r="E152" s="281">
        <f t="shared" ref="E152:E159" si="33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t="shared" ref="L152:L159" si="34">I152+J152+K152</f>
        <v>0</v>
      </c>
      <c r="M152" s="7" t="str">
        <f t="shared" si="16"/>
        <v/>
      </c>
      <c r="N152" s="155"/>
    </row>
    <row r="153" spans="1:14" ht="31.5">
      <c r="A153" s="23">
        <v>585</v>
      </c>
      <c r="B153" s="149"/>
      <c r="C153" s="156">
        <v>4744</v>
      </c>
      <c r="D153" s="196" t="s">
        <v>1979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 t="str">
        <f t="shared" si="16"/>
        <v/>
      </c>
      <c r="N153" s="155"/>
    </row>
    <row r="154" spans="1:14" ht="31.5">
      <c r="A154" s="23">
        <v>590</v>
      </c>
      <c r="B154" s="149"/>
      <c r="C154" s="156">
        <v>4745</v>
      </c>
      <c r="D154" s="196" t="s">
        <v>1980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 t="str">
        <f t="shared" si="16"/>
        <v/>
      </c>
      <c r="N154" s="155"/>
    </row>
    <row r="155" spans="1:14" ht="31.5">
      <c r="A155" s="23">
        <v>595</v>
      </c>
      <c r="B155" s="149"/>
      <c r="C155" s="156">
        <v>4749</v>
      </c>
      <c r="D155" s="196" t="s">
        <v>1981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 t="str">
        <f t="shared" si="16"/>
        <v/>
      </c>
      <c r="N155" s="155"/>
    </row>
    <row r="156" spans="1:14" ht="31.5">
      <c r="A156" s="23">
        <v>600</v>
      </c>
      <c r="B156" s="149"/>
      <c r="C156" s="156">
        <v>4751</v>
      </c>
      <c r="D156" s="196" t="s">
        <v>1982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 t="str">
        <f t="shared" si="16"/>
        <v/>
      </c>
      <c r="N156" s="155"/>
    </row>
    <row r="157" spans="1:14" ht="31.5">
      <c r="A157" s="23">
        <v>605</v>
      </c>
      <c r="B157" s="149"/>
      <c r="C157" s="156">
        <v>4752</v>
      </c>
      <c r="D157" s="196" t="s">
        <v>1983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 t="str">
        <f t="shared" ref="M157:M168" si="35">(IF($E157&lt;&gt;0,$M$2,IF($L157&lt;&gt;0,$M$2,"")))</f>
        <v/>
      </c>
      <c r="N157" s="155"/>
    </row>
    <row r="158" spans="1:14" ht="31.5">
      <c r="A158" s="23">
        <v>610</v>
      </c>
      <c r="B158" s="149"/>
      <c r="C158" s="156">
        <v>4753</v>
      </c>
      <c r="D158" s="196" t="s">
        <v>1984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 t="str">
        <f t="shared" si="35"/>
        <v/>
      </c>
      <c r="N158" s="155"/>
    </row>
    <row r="159" spans="1:14" ht="31.5">
      <c r="A159" s="23">
        <v>615</v>
      </c>
      <c r="B159" s="149"/>
      <c r="C159" s="162">
        <v>4759</v>
      </c>
      <c r="D159" s="205" t="s">
        <v>1985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 t="str">
        <f t="shared" si="35"/>
        <v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t="shared" ref="E160:L160" si="36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 t="str">
        <f t="shared" si="35"/>
        <v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t="shared" ref="E161:E168" si="37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t="shared" ref="L161:L168" si="38">I161+J161+K161</f>
        <v>0</v>
      </c>
      <c r="M161" s="7" t="str">
        <f t="shared" si="35"/>
        <v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 t="str">
        <f t="shared" si="35"/>
        <v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 t="str">
        <f t="shared" si="35"/>
        <v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 t="str">
        <f t="shared" si="35"/>
        <v/>
      </c>
      <c r="N164" s="155"/>
    </row>
    <row r="165" spans="1:14" ht="31.5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 t="str">
        <f t="shared" si="35"/>
        <v/>
      </c>
      <c r="N165" s="155"/>
    </row>
    <row r="166" spans="1:14" ht="31.5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 t="str">
        <f t="shared" si="35"/>
        <v/>
      </c>
      <c r="N166" s="155"/>
    </row>
    <row r="167" spans="1:14" ht="31.5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 t="str">
        <f t="shared" si="35"/>
        <v/>
      </c>
      <c r="N167" s="155"/>
    </row>
    <row r="168" spans="1:14" ht="31.5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 t="str">
        <f t="shared" si="35"/>
        <v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t="shared" ref="E169:L169" si="39">SUM(E22,E28,E33,E39,E47,E52,E58,E61,E64,E65,E72,E73,E74,E90,E93,E94,E108,E112,E121,E125,E137,E138,E139,E142,E151,E160)</f>
        <v>204</v>
      </c>
      <c r="F169" s="211">
        <f t="shared" si="39"/>
        <v>204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1986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1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1:14" s="10" customFormat="1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1:14" s="10" customFormat="1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1:14" s="10" customFormat="1" ht="39" customHeight="1">
      <c r="B174" s="1783" t="str">
        <f>$B$7</f>
        <v>ОТЧЕТНИ ДАННИ ПО ЕБК ЗА ИЗПЪЛНЕНИЕТО НА БЮДЖЕТА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1:14" s="10" customFormat="1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1:14" s="10" customFormat="1" ht="27" customHeight="1">
      <c r="B176" s="1780" t="str">
        <f>$B$9</f>
        <v>СУ Г. С. Раковски</v>
      </c>
      <c r="C176" s="1781"/>
      <c r="D176" s="1782"/>
      <c r="E176" s="115">
        <f>$E$9</f>
        <v>44197</v>
      </c>
      <c r="F176" s="226">
        <f>$F$9</f>
        <v>44377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1:14" s="10" customFormat="1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1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1:14" s="10" customFormat="1" ht="26.25" customHeight="1">
      <c r="B179" s="1771" t="str">
        <f>$B$12</f>
        <v>Велико Търново</v>
      </c>
      <c r="C179" s="1772"/>
      <c r="D179" s="1773"/>
      <c r="E179" s="231" t="s">
        <v>885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1:14" s="10" customFormat="1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1:14" s="10" customFormat="1" ht="21.75" customHeight="1">
      <c r="B181" s="236"/>
      <c r="C181" s="237"/>
      <c r="D181" s="124" t="s">
        <v>886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1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1:14" s="10" customFormat="1" ht="31.5" customHeight="1">
      <c r="B183" s="247"/>
      <c r="C183" s="248"/>
      <c r="D183" s="249" t="s">
        <v>737</v>
      </c>
      <c r="E183" s="1749" t="s">
        <v>2061</v>
      </c>
      <c r="F183" s="1750"/>
      <c r="G183" s="1750"/>
      <c r="H183" s="1751"/>
      <c r="I183" s="1758" t="s">
        <v>2062</v>
      </c>
      <c r="J183" s="1759"/>
      <c r="K183" s="1759"/>
      <c r="L183" s="1760"/>
      <c r="M183" s="7">
        <v>1</v>
      </c>
      <c r="N183" s="224"/>
    </row>
    <row r="184" spans="1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t="shared" ref="E184:L185" si="40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1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1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739</v>
      </c>
      <c r="D187" s="1779"/>
      <c r="E187" s="273">
        <f t="shared" ref="E187:L187" si="41">SUMIF($B$607:$B$12313,$B187,E$607:E$12313)</f>
        <v>167460</v>
      </c>
      <c r="F187" s="274">
        <f t="shared" si="41"/>
        <v>167460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t="shared" ref="M187:M253" si="42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t="shared" ref="E188:L189" si="43">SUMIF($C$607:$C$12313,$C188,E$607:E$12313)</f>
        <v>167460</v>
      </c>
      <c r="F188" s="282">
        <f t="shared" si="43"/>
        <v>167460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 t="str">
        <f t="shared" si="42"/>
        <v/>
      </c>
      <c r="N189" s="277"/>
    </row>
    <row r="190" spans="1:14" s="15" customFormat="1">
      <c r="A190" s="22">
        <v>35</v>
      </c>
      <c r="B190" s="272">
        <v>200</v>
      </c>
      <c r="C190" s="1774" t="s">
        <v>742</v>
      </c>
      <c r="D190" s="1775"/>
      <c r="E190" s="273">
        <f t="shared" ref="E190:L190" si="44">SUMIF($B$607:$B$12313,$B190,E$607:E$12313)</f>
        <v>5350</v>
      </c>
      <c r="F190" s="274">
        <f t="shared" si="44"/>
        <v>5350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t="shared" ref="E191:L195" si="4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 t="str">
        <f t="shared" si="42"/>
        <v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420</v>
      </c>
      <c r="F192" s="296">
        <f t="shared" si="45"/>
        <v>420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4710</v>
      </c>
      <c r="F193" s="296">
        <f t="shared" si="45"/>
        <v>4710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  <v>1</v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 t="str">
        <f t="shared" si="42"/>
        <v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220</v>
      </c>
      <c r="F195" s="288">
        <f t="shared" si="45"/>
        <v>220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  <v>1</v>
      </c>
      <c r="N195" s="277"/>
    </row>
    <row r="196" spans="1:14" s="15" customFormat="1">
      <c r="A196" s="22">
        <v>65</v>
      </c>
      <c r="B196" s="272">
        <v>500</v>
      </c>
      <c r="C196" s="1776" t="s">
        <v>192</v>
      </c>
      <c r="D196" s="1777"/>
      <c r="E196" s="273">
        <f t="shared" ref="E196:L196" si="46">SUMIF($B$607:$B$12313,$B196,E$607:E$12313)</f>
        <v>24015</v>
      </c>
      <c r="F196" s="274">
        <f t="shared" si="46"/>
        <v>24015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t="shared" ref="E197:L203" si="47">SUMIF($C$607:$C$12313,$C197,E$607:E$12313)</f>
        <v>12300</v>
      </c>
      <c r="F197" s="282">
        <f t="shared" si="47"/>
        <v>12300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3295</v>
      </c>
      <c r="F198" s="296">
        <f t="shared" si="47"/>
        <v>3295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 t="str">
        <f t="shared" si="42"/>
        <v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5440</v>
      </c>
      <c r="F200" s="296">
        <f t="shared" si="47"/>
        <v>5440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2980</v>
      </c>
      <c r="F201" s="296">
        <f t="shared" si="47"/>
        <v>2980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  <v>1</v>
      </c>
      <c r="N201" s="277"/>
    </row>
    <row r="202" spans="1:14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 t="str">
        <f t="shared" si="42"/>
        <v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 t="str">
        <f t="shared" si="42"/>
        <v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197</v>
      </c>
      <c r="D204" s="1788"/>
      <c r="E204" s="310">
        <f t="shared" ref="E204:L205" si="48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 t="str">
        <f t="shared" si="42"/>
        <v/>
      </c>
      <c r="N204" s="277"/>
    </row>
    <row r="205" spans="1:14" s="15" customFormat="1">
      <c r="A205" s="22">
        <v>125</v>
      </c>
      <c r="B205" s="272">
        <v>1000</v>
      </c>
      <c r="C205" s="1774" t="s">
        <v>198</v>
      </c>
      <c r="D205" s="1775"/>
      <c r="E205" s="310">
        <f t="shared" si="48"/>
        <v>44907</v>
      </c>
      <c r="F205" s="274">
        <f t="shared" si="48"/>
        <v>44907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t="shared" ref="E206:L215" si="49">SUMIF($C$607:$C$12313,$C206,E$607:E$12313)</f>
        <v>1660</v>
      </c>
      <c r="F206" s="282">
        <f t="shared" si="49"/>
        <v>1660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 t="str">
        <f t="shared" si="42"/>
        <v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615</v>
      </c>
      <c r="F208" s="296">
        <f t="shared" si="49"/>
        <v>615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  <v>1</v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5715</v>
      </c>
      <c r="F209" s="296">
        <f t="shared" si="49"/>
        <v>5715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6807</v>
      </c>
      <c r="F210" s="296">
        <f t="shared" si="49"/>
        <v>6807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8100</v>
      </c>
      <c r="F211" s="315">
        <f t="shared" si="49"/>
        <v>8100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7065</v>
      </c>
      <c r="F212" s="321">
        <f t="shared" si="49"/>
        <v>7065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 t="str">
        <f t="shared" si="42"/>
        <v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657</v>
      </c>
      <c r="F214" s="321">
        <f t="shared" si="49"/>
        <v>657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 t="str">
        <f t="shared" si="42"/>
        <v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t="shared" ref="E216:L222" si="50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 t="str">
        <f t="shared" si="42"/>
        <v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1660</v>
      </c>
      <c r="F217" s="321">
        <f t="shared" si="50"/>
        <v>1660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 t="str">
        <f t="shared" si="42"/>
        <v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 t="str">
        <f t="shared" si="42"/>
        <v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 t="str">
        <f t="shared" si="42"/>
        <v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 t="str">
        <f t="shared" si="42"/>
        <v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12628</v>
      </c>
      <c r="F222" s="288">
        <f t="shared" si="50"/>
        <v>12628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>
      <c r="A223" s="22">
        <v>220</v>
      </c>
      <c r="B223" s="272">
        <v>1900</v>
      </c>
      <c r="C223" s="1785" t="s">
        <v>269</v>
      </c>
      <c r="D223" s="1786"/>
      <c r="E223" s="310">
        <f t="shared" ref="E223:L223" si="51">SUMIF($B$607:$B$12313,$B223,E$607:E$12313)</f>
        <v>1220</v>
      </c>
      <c r="F223" s="274">
        <f t="shared" si="51"/>
        <v>1220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t="shared" ref="E224:L226" si="52">SUMIF($C$607:$C$12313,$C224,E$607:E$12313)</f>
        <v>20</v>
      </c>
      <c r="F224" s="282">
        <f t="shared" si="52"/>
        <v>20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  <v>1</v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1200</v>
      </c>
      <c r="F225" s="296">
        <f t="shared" si="52"/>
        <v>1200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  <v>1</v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 t="str">
        <f t="shared" si="42"/>
        <v/>
      </c>
      <c r="N226" s="277"/>
    </row>
    <row r="227" spans="1:14" s="15" customFormat="1">
      <c r="A227" s="22">
        <v>220</v>
      </c>
      <c r="B227" s="272">
        <v>2100</v>
      </c>
      <c r="C227" s="1785" t="s">
        <v>717</v>
      </c>
      <c r="D227" s="1786"/>
      <c r="E227" s="310">
        <f t="shared" ref="E227:L227" si="53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 t="str">
        <f t="shared" si="42"/>
        <v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t="shared" ref="E228:L232" si="54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 t="str">
        <f t="shared" si="42"/>
        <v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 t="str">
        <f t="shared" si="42"/>
        <v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 t="str">
        <f t="shared" si="42"/>
        <v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 t="str">
        <f t="shared" si="42"/>
        <v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 t="str">
        <f t="shared" si="42"/>
        <v/>
      </c>
      <c r="N232" s="277"/>
    </row>
    <row r="233" spans="1:14" s="15" customFormat="1">
      <c r="A233" s="22">
        <v>250</v>
      </c>
      <c r="B233" s="272">
        <v>2200</v>
      </c>
      <c r="C233" s="1785" t="s">
        <v>217</v>
      </c>
      <c r="D233" s="1786"/>
      <c r="E233" s="310">
        <f t="shared" ref="E233:L233" si="55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 t="str">
        <f t="shared" si="42"/>
        <v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t="shared" ref="E234:L235" si="56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 t="str">
        <f t="shared" si="42"/>
        <v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 t="str">
        <f t="shared" si="42"/>
        <v/>
      </c>
      <c r="N235" s="277"/>
    </row>
    <row r="236" spans="1:14" s="15" customFormat="1">
      <c r="A236" s="22">
        <v>270</v>
      </c>
      <c r="B236" s="272">
        <v>2500</v>
      </c>
      <c r="C236" s="1785" t="s">
        <v>219</v>
      </c>
      <c r="D236" s="1786"/>
      <c r="E236" s="310">
        <f t="shared" ref="E236:L240" si="57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 t="str">
        <f t="shared" si="42"/>
        <v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220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 t="str">
        <f t="shared" si="42"/>
        <v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221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 t="str">
        <f t="shared" si="42"/>
        <v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1652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 t="str">
        <f t="shared" si="42"/>
        <v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222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 t="str">
        <f t="shared" si="42"/>
        <v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1987</v>
      </c>
      <c r="E241" s="281">
        <f t="shared" ref="E241:L248" si="5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 t="str">
        <f t="shared" si="42"/>
        <v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 t="str">
        <f t="shared" si="42"/>
        <v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 t="str">
        <f t="shared" si="42"/>
        <v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 t="str">
        <f t="shared" si="42"/>
        <v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 t="str">
        <f t="shared" si="42"/>
        <v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1988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 t="str">
        <f t="shared" si="42"/>
        <v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 t="str">
        <f t="shared" si="42"/>
        <v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 t="str">
        <f t="shared" si="42"/>
        <v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2037</v>
      </c>
      <c r="D249" s="684"/>
      <c r="E249" s="310">
        <f t="shared" ref="E249:L249" si="5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 t="str">
        <f t="shared" si="42"/>
        <v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t="shared" ref="E250:L254" si="60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 t="str">
        <f t="shared" si="42"/>
        <v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 t="str">
        <f t="shared" si="42"/>
        <v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 t="str">
        <f t="shared" si="42"/>
        <v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 t="str">
        <f t="shared" si="42"/>
        <v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2051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 t="str">
        <f t="shared" ref="M254:M300" si="61">(IF($E254&lt;&gt;0,$M$2,IF($L254&lt;&gt;0,$M$2,"")))</f>
        <v/>
      </c>
      <c r="N254" s="277"/>
    </row>
    <row r="255" spans="1:14" s="15" customFormat="1">
      <c r="A255" s="40">
        <v>404</v>
      </c>
      <c r="B255" s="272">
        <v>3900</v>
      </c>
      <c r="C255" s="1785" t="s">
        <v>231</v>
      </c>
      <c r="D255" s="1786"/>
      <c r="E255" s="310">
        <f t="shared" ref="E255:L258" si="62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 t="str">
        <f t="shared" si="61"/>
        <v/>
      </c>
      <c r="N255" s="277"/>
    </row>
    <row r="256" spans="1:14" s="15" customFormat="1">
      <c r="A256" s="22">
        <v>440</v>
      </c>
      <c r="B256" s="272">
        <v>4000</v>
      </c>
      <c r="C256" s="1785" t="s">
        <v>232</v>
      </c>
      <c r="D256" s="1786"/>
      <c r="E256" s="310">
        <f t="shared" si="62"/>
        <v>309</v>
      </c>
      <c r="F256" s="274">
        <f t="shared" si="62"/>
        <v>309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  <v>1</v>
      </c>
      <c r="N256" s="277"/>
    </row>
    <row r="257" spans="1:14" s="15" customFormat="1">
      <c r="A257" s="22">
        <v>450</v>
      </c>
      <c r="B257" s="272">
        <v>4100</v>
      </c>
      <c r="C257" s="1785" t="s">
        <v>233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 t="str">
        <f t="shared" si="61"/>
        <v/>
      </c>
      <c r="N257" s="277"/>
    </row>
    <row r="258" spans="1:14" s="15" customFormat="1">
      <c r="A258" s="22">
        <v>495</v>
      </c>
      <c r="B258" s="272">
        <v>4200</v>
      </c>
      <c r="C258" s="1785" t="s">
        <v>234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 t="str">
        <f t="shared" si="61"/>
        <v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t="shared" ref="E259:L264" si="63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 t="str">
        <f t="shared" si="61"/>
        <v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 t="str">
        <f t="shared" si="61"/>
        <v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 t="str">
        <f t="shared" si="61"/>
        <v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 t="str">
        <f t="shared" si="61"/>
        <v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 t="str">
        <f t="shared" si="61"/>
        <v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 t="str">
        <f t="shared" si="61"/>
        <v/>
      </c>
      <c r="N264" s="277"/>
    </row>
    <row r="265" spans="1:14" s="15" customFormat="1">
      <c r="A265" s="22">
        <v>635</v>
      </c>
      <c r="B265" s="272">
        <v>4300</v>
      </c>
      <c r="C265" s="1785" t="s">
        <v>1657</v>
      </c>
      <c r="D265" s="1786"/>
      <c r="E265" s="310">
        <f t="shared" ref="E265:L265" si="64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 t="str">
        <f t="shared" si="61"/>
        <v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t="shared" ref="E266:L268" si="65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 t="str">
        <f t="shared" si="61"/>
        <v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 t="str">
        <f t="shared" si="61"/>
        <v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 t="str">
        <f t="shared" si="61"/>
        <v/>
      </c>
      <c r="N268" s="277"/>
    </row>
    <row r="269" spans="1:14" s="15" customFormat="1">
      <c r="A269" s="22">
        <v>655</v>
      </c>
      <c r="B269" s="272">
        <v>4400</v>
      </c>
      <c r="C269" s="1785" t="s">
        <v>1654</v>
      </c>
      <c r="D269" s="1786"/>
      <c r="E269" s="310">
        <f t="shared" ref="E269:L272" si="66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 t="str">
        <f t="shared" si="61"/>
        <v/>
      </c>
      <c r="N269" s="277"/>
    </row>
    <row r="270" spans="1:14" s="15" customFormat="1">
      <c r="A270" s="22">
        <v>665</v>
      </c>
      <c r="B270" s="272">
        <v>4500</v>
      </c>
      <c r="C270" s="1785" t="s">
        <v>1655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 t="str">
        <f t="shared" si="61"/>
        <v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244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 t="str">
        <f t="shared" si="61"/>
        <v/>
      </c>
      <c r="N271" s="330"/>
    </row>
    <row r="272" spans="1:14" s="15" customFormat="1">
      <c r="A272" s="22">
        <v>685</v>
      </c>
      <c r="B272" s="272">
        <v>4900</v>
      </c>
      <c r="C272" s="1785" t="s">
        <v>270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 t="str">
        <f t="shared" si="61"/>
        <v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t="shared" ref="E273:L274" si="67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 t="str">
        <f t="shared" si="61"/>
        <v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 t="str">
        <f t="shared" si="61"/>
        <v/>
      </c>
      <c r="N274" s="277"/>
    </row>
    <row r="275" spans="1:14" s="41" customFormat="1">
      <c r="A275" s="22">
        <v>700</v>
      </c>
      <c r="B275" s="365">
        <v>5100</v>
      </c>
      <c r="C275" s="1789" t="s">
        <v>245</v>
      </c>
      <c r="D275" s="1790"/>
      <c r="E275" s="310">
        <f t="shared" ref="E275:L276" si="68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 t="str">
        <f t="shared" si="61"/>
        <v/>
      </c>
      <c r="N275" s="277"/>
    </row>
    <row r="276" spans="1:14" s="41" customFormat="1">
      <c r="A276" s="22">
        <v>710</v>
      </c>
      <c r="B276" s="365">
        <v>5200</v>
      </c>
      <c r="C276" s="1789" t="s">
        <v>246</v>
      </c>
      <c r="D276" s="179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 t="str">
        <f t="shared" si="61"/>
        <v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t="shared" ref="E277:L283" si="69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 t="str">
        <f t="shared" si="61"/>
        <v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 t="str">
        <f t="shared" si="61"/>
        <v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 t="str">
        <f t="shared" si="61"/>
        <v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 t="str">
        <f t="shared" si="61"/>
        <v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 t="str">
        <f t="shared" si="61"/>
        <v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 t="str">
        <f t="shared" si="61"/>
        <v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 t="str">
        <f t="shared" si="61"/>
        <v/>
      </c>
      <c r="N283" s="277"/>
    </row>
    <row r="284" spans="1:14" s="41" customFormat="1">
      <c r="A284" s="22">
        <v>750</v>
      </c>
      <c r="B284" s="365">
        <v>5300</v>
      </c>
      <c r="C284" s="1789" t="s">
        <v>619</v>
      </c>
      <c r="D284" s="1790"/>
      <c r="E284" s="310">
        <f t="shared" ref="E284:L284" si="70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 t="str">
        <f t="shared" si="61"/>
        <v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t="shared" ref="E285:L286" si="71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 t="str">
        <f t="shared" si="61"/>
        <v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 t="str">
        <f t="shared" si="61"/>
        <v/>
      </c>
      <c r="N286" s="277"/>
    </row>
    <row r="287" spans="1:14" s="41" customFormat="1">
      <c r="A287" s="22">
        <v>765</v>
      </c>
      <c r="B287" s="365">
        <v>5400</v>
      </c>
      <c r="C287" s="1789" t="s">
        <v>681</v>
      </c>
      <c r="D287" s="1790"/>
      <c r="E287" s="310">
        <f t="shared" ref="E287:L288" si="72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 t="str">
        <f t="shared" si="61"/>
        <v/>
      </c>
      <c r="N287" s="277"/>
    </row>
    <row r="288" spans="1:14" s="15" customFormat="1">
      <c r="A288" s="22">
        <v>775</v>
      </c>
      <c r="B288" s="272">
        <v>5500</v>
      </c>
      <c r="C288" s="1785" t="s">
        <v>682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 t="str">
        <f t="shared" si="61"/>
        <v/>
      </c>
      <c r="N288" s="277"/>
    </row>
    <row r="289" spans="1:56" ht="18.75" customHeight="1">
      <c r="A289" s="23">
        <v>780</v>
      </c>
      <c r="B289" s="362"/>
      <c r="C289" s="279">
        <v>5501</v>
      </c>
      <c r="D289" s="311" t="s">
        <v>683</v>
      </c>
      <c r="E289" s="281">
        <f t="shared" ref="E289:L292" si="73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 t="str">
        <f t="shared" si="61"/>
        <v/>
      </c>
      <c r="N289" s="277"/>
    </row>
    <row r="290" spans="1:56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 t="str">
        <f t="shared" si="61"/>
        <v/>
      </c>
      <c r="N290" s="277"/>
    </row>
    <row r="291" spans="1:56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 t="str">
        <f t="shared" si="61"/>
        <v/>
      </c>
      <c r="N291" s="277"/>
    </row>
    <row r="292" spans="1:56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 t="str">
        <f t="shared" si="61"/>
        <v/>
      </c>
      <c r="N292" s="277"/>
    </row>
    <row r="293" spans="1:56" s="41" customFormat="1" ht="18.75" customHeight="1">
      <c r="A293" s="22">
        <v>805</v>
      </c>
      <c r="B293" s="365">
        <v>5700</v>
      </c>
      <c r="C293" s="1793" t="s">
        <v>909</v>
      </c>
      <c r="D293" s="1794"/>
      <c r="E293" s="310">
        <f t="shared" ref="E293:L293" si="74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 t="str">
        <f t="shared" si="61"/>
        <v/>
      </c>
      <c r="N293" s="277"/>
    </row>
    <row r="294" spans="1:56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t="shared" ref="E294:L296" si="75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 t="str">
        <f t="shared" si="61"/>
        <v/>
      </c>
      <c r="N294" s="277"/>
    </row>
    <row r="295" spans="1:56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 t="str">
        <f t="shared" si="61"/>
        <v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 t="str">
        <f t="shared" si="61"/>
        <v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56" s="15" customFormat="1">
      <c r="A297" s="22">
        <v>820</v>
      </c>
      <c r="B297" s="381">
        <v>98</v>
      </c>
      <c r="C297" s="1795" t="s">
        <v>690</v>
      </c>
      <c r="D297" s="1796"/>
      <c r="E297" s="382">
        <f t="shared" ref="E297:L297" si="76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 t="str">
        <f t="shared" si="61"/>
        <v/>
      </c>
      <c r="N297" s="277"/>
    </row>
    <row r="298" spans="1:56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 t="str">
        <f t="shared" si="61"/>
        <v/>
      </c>
      <c r="N298" s="277"/>
    </row>
    <row r="299" spans="1:56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 t="str">
        <f t="shared" si="61"/>
        <v/>
      </c>
      <c r="N299" s="330"/>
    </row>
    <row r="300" spans="1:56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 t="str">
        <f t="shared" si="61"/>
        <v/>
      </c>
      <c r="N300" s="330"/>
    </row>
    <row r="301" spans="1:56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t="shared" ref="E301:L301" si="77">SUMIF($C$607:$C$12313,$C301,E$607:E$12313)</f>
        <v>243261</v>
      </c>
      <c r="F301" s="396">
        <f t="shared" si="77"/>
        <v>243261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56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56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56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4" ht="0.9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4" ht="0.9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4" ht="0.9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4" ht="0.9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4" ht="0.9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4" ht="0.9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4" ht="0.9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4" ht="0.9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4" ht="0.9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4" ht="0.9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4" ht="0.9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9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9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9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9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9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9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9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9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9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9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9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9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9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9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9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9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9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9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9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9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9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9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9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9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9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9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9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9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4" ht="0.9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4" ht="0.9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4" ht="0.9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ИЗПЪЛНЕНИЕТО НА БЮДЖЕТА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СУ Г. С. Раковски</v>
      </c>
      <c r="C350" s="1781"/>
      <c r="D350" s="1782"/>
      <c r="E350" s="115">
        <f>$E$9</f>
        <v>44197</v>
      </c>
      <c r="F350" s="407">
        <f>$F$9</f>
        <v>44377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Велико Търново</v>
      </c>
      <c r="C353" s="1772"/>
      <c r="D353" s="1773"/>
      <c r="E353" s="410" t="s">
        <v>885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61" t="s">
        <v>2063</v>
      </c>
      <c r="F357" s="1762"/>
      <c r="G357" s="1762"/>
      <c r="H357" s="1763"/>
      <c r="I357" s="418" t="s">
        <v>2064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t="shared" ref="E358:L359" si="78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273</v>
      </c>
      <c r="D361" s="1804"/>
      <c r="E361" s="1378">
        <f t="shared" ref="E361:L361" si="79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 t="str">
        <f t="shared" ref="M361:M424" si="80">(IF($E361&lt;&gt;0,$M$2,IF($L361&lt;&gt;0,$M$2,"")))</f>
        <v/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t="shared" ref="E362:E418" si="81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 t="str">
        <f t="shared" si="80"/>
        <v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t="shared" ref="L363:L374" si="82">I363+J363+K363</f>
        <v>0</v>
      </c>
      <c r="M363" s="7" t="str">
        <f t="shared" si="80"/>
        <v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 t="str">
        <f t="shared" si="80"/>
        <v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 t="str">
        <f t="shared" si="80"/>
        <v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 t="str">
        <f t="shared" si="80"/>
        <v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 t="str">
        <f t="shared" si="80"/>
        <v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 t="str">
        <f t="shared" si="80"/>
        <v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 t="str">
        <f t="shared" si="80"/>
        <v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 t="str">
        <f t="shared" si="80"/>
        <v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 t="str">
        <f t="shared" si="80"/>
        <v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 t="str">
        <f t="shared" si="80"/>
        <v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 t="str">
        <f t="shared" si="80"/>
        <v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 t="str">
        <f t="shared" si="80"/>
        <v/>
      </c>
      <c r="N374" s="408"/>
    </row>
    <row r="375" spans="1:14" s="15" customFormat="1" ht="18.75" customHeight="1">
      <c r="A375" s="39">
        <v>70</v>
      </c>
      <c r="B375" s="458">
        <v>3100</v>
      </c>
      <c r="C375" s="1801" t="s">
        <v>284</v>
      </c>
      <c r="D375" s="1802"/>
      <c r="E375" s="1378">
        <f t="shared" ref="E375:L375" si="83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 t="str">
        <f t="shared" si="80"/>
        <v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t="shared" ref="L376:L382" si="84">I376+J376+K376</f>
        <v>0</v>
      </c>
      <c r="M376" s="7" t="str">
        <f t="shared" si="80"/>
        <v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 t="str">
        <f t="shared" si="80"/>
        <v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 t="str">
        <f t="shared" si="80"/>
        <v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 t="str">
        <f t="shared" si="80"/>
        <v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2043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 t="str">
        <f t="shared" si="80"/>
        <v/>
      </c>
      <c r="N380" s="408"/>
    </row>
    <row r="381" spans="1:14" ht="30.75" customHeight="1">
      <c r="A381" s="23"/>
      <c r="B381" s="465"/>
      <c r="C381" s="447">
        <v>3128</v>
      </c>
      <c r="D381" s="467" t="s">
        <v>2042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 t="str">
        <f t="shared" si="80"/>
        <v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1974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 t="str">
        <f t="shared" si="80"/>
        <v/>
      </c>
      <c r="N382" s="408"/>
    </row>
    <row r="383" spans="1:14" s="15" customFormat="1" ht="18.75" customHeight="1">
      <c r="A383" s="22">
        <v>115</v>
      </c>
      <c r="B383" s="458">
        <v>3200</v>
      </c>
      <c r="C383" s="1801" t="s">
        <v>306</v>
      </c>
      <c r="D383" s="1802"/>
      <c r="E383" s="1378">
        <f t="shared" ref="E383:L383" si="85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 t="str">
        <f t="shared" si="80"/>
        <v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 t="str">
        <f t="shared" si="80"/>
        <v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 t="str">
        <f t="shared" si="80"/>
        <v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 t="str">
        <f t="shared" si="80"/>
        <v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 t="str">
        <f t="shared" si="80"/>
        <v/>
      </c>
      <c r="N387" s="408"/>
    </row>
    <row r="388" spans="1:14" s="15" customFormat="1" ht="18.75" customHeight="1">
      <c r="A388" s="39">
        <v>145</v>
      </c>
      <c r="B388" s="458">
        <v>6000</v>
      </c>
      <c r="C388" s="1801" t="s">
        <v>250</v>
      </c>
      <c r="D388" s="1802"/>
      <c r="E388" s="1378">
        <f t="shared" ref="E388:L388" si="86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 t="str">
        <f t="shared" si="80"/>
        <v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486">
        <v>0</v>
      </c>
      <c r="G389" s="1621">
        <v>0</v>
      </c>
      <c r="H389" s="154">
        <v>0</v>
      </c>
      <c r="I389" s="486">
        <v>0</v>
      </c>
      <c r="J389" s="1621">
        <v>0</v>
      </c>
      <c r="K389" s="154">
        <v>0</v>
      </c>
      <c r="L389" s="1379">
        <f>I389+J389+K389</f>
        <v>0</v>
      </c>
      <c r="M389" s="7" t="str">
        <f t="shared" si="80"/>
        <v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619">
        <v>0</v>
      </c>
      <c r="G390" s="1620">
        <v>0</v>
      </c>
      <c r="H390" s="472">
        <v>0</v>
      </c>
      <c r="I390" s="1619">
        <v>0</v>
      </c>
      <c r="J390" s="1620">
        <v>0</v>
      </c>
      <c r="K390" s="175">
        <v>0</v>
      </c>
      <c r="L390" s="1383">
        <f>I390+J390+K390</f>
        <v>0</v>
      </c>
      <c r="M390" s="7" t="str">
        <f t="shared" si="80"/>
        <v/>
      </c>
      <c r="N390" s="408"/>
    </row>
    <row r="391" spans="1:14" s="15" customFormat="1" ht="18.75" customHeight="1">
      <c r="A391" s="39">
        <v>160</v>
      </c>
      <c r="B391" s="458">
        <v>6100</v>
      </c>
      <c r="C391" s="1801" t="s">
        <v>251</v>
      </c>
      <c r="D391" s="1802"/>
      <c r="E391" s="1378">
        <f t="shared" ref="E391:L391" si="87">SUM(E392:E395)</f>
        <v>240964</v>
      </c>
      <c r="F391" s="459">
        <f t="shared" si="87"/>
        <v>240964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152"/>
      <c r="G392" s="153"/>
      <c r="H392" s="154">
        <v>0</v>
      </c>
      <c r="I392" s="152"/>
      <c r="J392" s="153"/>
      <c r="K392" s="154">
        <v>0</v>
      </c>
      <c r="L392" s="1379">
        <f>I392+J392+K392</f>
        <v>0</v>
      </c>
      <c r="M392" s="7" t="str">
        <f t="shared" si="80"/>
        <v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80">
        <f>I393+J393+K393</f>
        <v>0</v>
      </c>
      <c r="M393" s="7" t="str">
        <f t="shared" si="80"/>
        <v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158"/>
      <c r="G394" s="159"/>
      <c r="H394" s="160">
        <v>0</v>
      </c>
      <c r="I394" s="158"/>
      <c r="J394" s="159"/>
      <c r="K394" s="160">
        <v>0</v>
      </c>
      <c r="L394" s="1387">
        <f>I394+J394+K394</f>
        <v>0</v>
      </c>
      <c r="M394" s="7" t="str">
        <f t="shared" si="80"/>
        <v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240964</v>
      </c>
      <c r="F395" s="173">
        <v>240964</v>
      </c>
      <c r="G395" s="174"/>
      <c r="H395" s="175">
        <v>0</v>
      </c>
      <c r="I395" s="173">
        <v>0</v>
      </c>
      <c r="J395" s="174"/>
      <c r="K395" s="175">
        <v>0</v>
      </c>
      <c r="L395" s="1388">
        <f>I395+J395+K395</f>
        <v>0</v>
      </c>
      <c r="M395" s="7">
        <f t="shared" si="80"/>
        <v>1</v>
      </c>
      <c r="N395" s="408"/>
    </row>
    <row r="396" spans="1:14" s="15" customFormat="1" ht="18.75" customHeight="1">
      <c r="A396" s="22">
        <v>185</v>
      </c>
      <c r="B396" s="458">
        <v>6200</v>
      </c>
      <c r="C396" s="1801" t="s">
        <v>253</v>
      </c>
      <c r="D396" s="1802"/>
      <c r="E396" s="1378">
        <f t="shared" ref="E396:L396" si="88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 t="str">
        <f t="shared" si="80"/>
        <v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1975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 t="str">
        <f t="shared" si="80"/>
        <v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 t="str">
        <f t="shared" si="80"/>
        <v/>
      </c>
      <c r="N398" s="408"/>
    </row>
    <row r="399" spans="1:14" s="15" customFormat="1" ht="18.75" customHeight="1">
      <c r="A399" s="22">
        <v>200</v>
      </c>
      <c r="B399" s="458">
        <v>6300</v>
      </c>
      <c r="C399" s="1801" t="s">
        <v>254</v>
      </c>
      <c r="D399" s="1802"/>
      <c r="E399" s="1378">
        <f t="shared" ref="E399:L399" si="8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 t="str">
        <f t="shared" si="80"/>
        <v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1975</v>
      </c>
      <c r="E400" s="1379">
        <f t="shared" si="81"/>
        <v>0</v>
      </c>
      <c r="F400" s="486">
        <v>0</v>
      </c>
      <c r="G400" s="1621">
        <v>0</v>
      </c>
      <c r="H400" s="154">
        <v>0</v>
      </c>
      <c r="I400" s="486">
        <v>0</v>
      </c>
      <c r="J400" s="1621">
        <v>0</v>
      </c>
      <c r="K400" s="154">
        <v>0</v>
      </c>
      <c r="L400" s="1379">
        <f>I400+J400+K400</f>
        <v>0</v>
      </c>
      <c r="M400" s="7" t="str">
        <f t="shared" si="80"/>
        <v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619">
        <v>0</v>
      </c>
      <c r="G401" s="1620">
        <v>0</v>
      </c>
      <c r="H401" s="472">
        <v>0</v>
      </c>
      <c r="I401" s="1619">
        <v>0</v>
      </c>
      <c r="J401" s="1620">
        <v>0</v>
      </c>
      <c r="K401" s="175">
        <v>0</v>
      </c>
      <c r="L401" s="1383">
        <f>I401+J401+K401</f>
        <v>0</v>
      </c>
      <c r="M401" s="7" t="str">
        <f t="shared" si="80"/>
        <v/>
      </c>
      <c r="N401" s="408"/>
    </row>
    <row r="402" spans="1:14" s="46" customFormat="1" ht="18.75" customHeight="1">
      <c r="A402" s="26">
        <v>210</v>
      </c>
      <c r="B402" s="458">
        <v>6400</v>
      </c>
      <c r="C402" s="1801" t="s">
        <v>916</v>
      </c>
      <c r="D402" s="1802"/>
      <c r="E402" s="1378">
        <f t="shared" ref="E402:L402" si="90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 t="str">
        <f t="shared" si="80"/>
        <v/>
      </c>
      <c r="N402" s="408"/>
    </row>
    <row r="403" spans="1:14" s="35" customFormat="1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 t="str">
        <f t="shared" si="80"/>
        <v/>
      </c>
      <c r="N403" s="408"/>
    </row>
    <row r="404" spans="1:14" s="35" customFormat="1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 t="str">
        <f t="shared" si="80"/>
        <v/>
      </c>
      <c r="N404" s="408"/>
    </row>
    <row r="405" spans="1:14" s="46" customFormat="1" ht="18.75" customHeight="1">
      <c r="A405" s="47">
        <v>213</v>
      </c>
      <c r="B405" s="458">
        <v>6500</v>
      </c>
      <c r="C405" s="1801" t="s">
        <v>676</v>
      </c>
      <c r="D405" s="1802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 t="str">
        <f t="shared" si="80"/>
        <v/>
      </c>
      <c r="N405" s="408"/>
    </row>
    <row r="406" spans="1:14" s="15" customFormat="1" ht="18.75" customHeight="1">
      <c r="A406" s="22">
        <v>215</v>
      </c>
      <c r="B406" s="458">
        <v>6600</v>
      </c>
      <c r="C406" s="1801" t="s">
        <v>677</v>
      </c>
      <c r="D406" s="1802"/>
      <c r="E406" s="1378">
        <f t="shared" ref="E406:L406" si="91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 t="str">
        <f t="shared" si="80"/>
        <v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 t="str">
        <f t="shared" si="80"/>
        <v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 t="str">
        <f t="shared" si="80"/>
        <v/>
      </c>
      <c r="N408" s="408"/>
    </row>
    <row r="409" spans="1:14" s="15" customFormat="1" ht="18.75" customHeight="1">
      <c r="A409" s="22">
        <v>215</v>
      </c>
      <c r="B409" s="458">
        <v>6700</v>
      </c>
      <c r="C409" s="1801" t="s">
        <v>695</v>
      </c>
      <c r="D409" s="1802"/>
      <c r="E409" s="1378">
        <f t="shared" ref="E409:L409" si="92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 t="str">
        <f t="shared" si="80"/>
        <v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 t="str">
        <f t="shared" si="80"/>
        <v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 t="str">
        <f t="shared" si="80"/>
        <v/>
      </c>
      <c r="N411" s="408"/>
    </row>
    <row r="412" spans="1:14" s="15" customFormat="1" ht="18.75" customHeight="1">
      <c r="A412" s="22">
        <v>230</v>
      </c>
      <c r="B412" s="458">
        <v>6900</v>
      </c>
      <c r="C412" s="1801" t="s">
        <v>257</v>
      </c>
      <c r="D412" s="1802"/>
      <c r="E412" s="1378">
        <f t="shared" ref="E412:L412" si="93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 t="str">
        <f t="shared" si="80"/>
        <v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t="shared" ref="L413:L418" si="94">I413+J413+K413</f>
        <v>0</v>
      </c>
      <c r="M413" s="7" t="str">
        <f t="shared" si="80"/>
        <v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 t="str">
        <f t="shared" si="80"/>
        <v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 t="str">
        <f t="shared" si="80"/>
        <v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 t="str">
        <f t="shared" si="80"/>
        <v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 t="str">
        <f t="shared" si="80"/>
        <v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 t="str">
        <f t="shared" si="80"/>
        <v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t="shared" ref="E419:L419" si="95">SUM(E361,E375,E383,E388,E391,E396,E399,E402,E405,E406,E409,E412)</f>
        <v>240964</v>
      </c>
      <c r="F419" s="495">
        <f t="shared" si="95"/>
        <v>240964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 t="str">
        <f t="shared" si="80"/>
        <v/>
      </c>
      <c r="N420" s="405"/>
    </row>
    <row r="421" spans="1:14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 t="str">
        <f t="shared" si="80"/>
        <v/>
      </c>
      <c r="N421" s="405"/>
    </row>
    <row r="422" spans="1:14" s="15" customFormat="1" ht="18" customHeight="1">
      <c r="A422" s="39">
        <v>265</v>
      </c>
      <c r="B422" s="458">
        <v>7400</v>
      </c>
      <c r="C422" s="1801" t="s">
        <v>762</v>
      </c>
      <c r="D422" s="1802"/>
      <c r="E422" s="1378">
        <f>F422+G422+H422</f>
        <v>0</v>
      </c>
      <c r="F422" s="483"/>
      <c r="G422" s="484"/>
      <c r="H422" s="1474">
        <v>0</v>
      </c>
      <c r="I422" s="483"/>
      <c r="J422" s="484"/>
      <c r="K422" s="1474">
        <v>0</v>
      </c>
      <c r="L422" s="1378">
        <f>I422+J422+K422</f>
        <v>0</v>
      </c>
      <c r="M422" s="7" t="str">
        <f t="shared" si="80"/>
        <v/>
      </c>
      <c r="N422" s="405"/>
    </row>
    <row r="423" spans="1:14" s="15" customFormat="1" ht="18" customHeight="1">
      <c r="A423" s="39">
        <v>275</v>
      </c>
      <c r="B423" s="458">
        <v>7500</v>
      </c>
      <c r="C423" s="1801" t="s">
        <v>700</v>
      </c>
      <c r="D423" s="1802"/>
      <c r="E423" s="1378">
        <f>F423+G423+H423</f>
        <v>0</v>
      </c>
      <c r="F423" s="483"/>
      <c r="G423" s="484"/>
      <c r="H423" s="1474">
        <v>0</v>
      </c>
      <c r="I423" s="483"/>
      <c r="J423" s="484"/>
      <c r="K423" s="1474">
        <v>0</v>
      </c>
      <c r="L423" s="1378">
        <f>I423+J423+K423</f>
        <v>0</v>
      </c>
      <c r="M423" s="7" t="str">
        <f t="shared" si="80"/>
        <v/>
      </c>
      <c r="N423" s="405"/>
    </row>
    <row r="424" spans="1:14" s="15" customFormat="1" ht="18" customHeight="1">
      <c r="A424" s="22">
        <v>285</v>
      </c>
      <c r="B424" s="458">
        <v>7600</v>
      </c>
      <c r="C424" s="1801" t="s">
        <v>258</v>
      </c>
      <c r="D424" s="1802"/>
      <c r="E424" s="1378">
        <f>F424+G424+H424</f>
        <v>2093</v>
      </c>
      <c r="F424" s="483">
        <v>2093</v>
      </c>
      <c r="G424" s="484"/>
      <c r="H424" s="1474">
        <v>0</v>
      </c>
      <c r="I424" s="483">
        <v>0</v>
      </c>
      <c r="J424" s="484"/>
      <c r="K424" s="1474">
        <v>0</v>
      </c>
      <c r="L424" s="1378">
        <f>I424+J424+K424</f>
        <v>0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1" t="s">
        <v>679</v>
      </c>
      <c r="D425" s="1802"/>
      <c r="E425" s="1378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78">
        <f>I425+J425+K425</f>
        <v>0</v>
      </c>
      <c r="M425" s="7" t="str">
        <f>(IF($E425&lt;&gt;0,$M$2,IF($L425&lt;&gt;0,$M$2,"")))</f>
        <v/>
      </c>
      <c r="N425" s="405"/>
    </row>
    <row r="426" spans="1:14" s="15" customFormat="1" ht="18.75" customHeight="1">
      <c r="A426" s="22">
        <v>215</v>
      </c>
      <c r="B426" s="458">
        <v>7800</v>
      </c>
      <c r="C426" s="1801" t="s">
        <v>920</v>
      </c>
      <c r="D426" s="1802"/>
      <c r="E426" s="1378">
        <f t="shared" ref="E426:L426" si="9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 t="str">
        <f>(IF($E426&lt;&gt;0,$M$2,IF($L426&lt;&gt;0,$M$2,"")))</f>
        <v/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 t="str">
        <f>(IF($E427&lt;&gt;0,$M$2,IF($L427&lt;&gt;0,$M$2,"")))</f>
        <v/>
      </c>
      <c r="N427" s="405"/>
    </row>
    <row r="428" spans="1:14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 t="str">
        <f>(IF($E428&lt;&gt;0,$M$2,IF($L428&lt;&gt;0,$M$2,"")))</f>
        <v/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t="shared" ref="E429:L429" si="97">SUM(E422,E423,E424,E425,E426)</f>
        <v>2093</v>
      </c>
      <c r="F429" s="513">
        <f t="shared" si="97"/>
        <v>2093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8" t="str">
        <f>$B$7</f>
        <v>ОТЧЕТНИ ДАННИ ПО ЕБК ЗА ИЗПЪЛНЕНИЕТО НА БЮДЖЕТА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 t="str">
        <f>$B$9</f>
        <v>СУ Г. С. Раковски</v>
      </c>
      <c r="C435" s="1781"/>
      <c r="D435" s="1782"/>
      <c r="E435" s="115">
        <f>$E$9</f>
        <v>44197</v>
      </c>
      <c r="F435" s="407">
        <f>$F$9</f>
        <v>44377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1" t="str">
        <f>$B$12</f>
        <v>Велико Търново</v>
      </c>
      <c r="C438" s="1772"/>
      <c r="D438" s="1773"/>
      <c r="E438" s="410" t="s">
        <v>885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9.5">
      <c r="A440" s="23"/>
      <c r="B440" s="237"/>
      <c r="C440" s="237"/>
      <c r="D440" s="519" t="s">
        <v>886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9" t="s">
        <v>2065</v>
      </c>
      <c r="F442" s="1750"/>
      <c r="G442" s="1750"/>
      <c r="H442" s="1751"/>
      <c r="I442" s="522" t="s">
        <v>2066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t="shared" ref="E443:L444" si="98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t="shared" ref="E445:L445" si="99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t="shared" ref="E446:K447" si="100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0" t="str">
        <f>$B$7</f>
        <v>ОТЧЕТНИ ДАННИ ПО ЕБК ЗА ИЗПЪЛНЕНИЕТО НА БЮДЖЕТА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 t="str">
        <f>$B$9</f>
        <v>СУ Г. С. Раковски</v>
      </c>
      <c r="C451" s="1781"/>
      <c r="D451" s="1782"/>
      <c r="E451" s="115">
        <f>$E$9</f>
        <v>44197</v>
      </c>
      <c r="F451" s="407">
        <f>$F$9</f>
        <v>44377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1" t="str">
        <f>$B$12</f>
        <v>Велико Търново</v>
      </c>
      <c r="C454" s="1772"/>
      <c r="D454" s="1773"/>
      <c r="E454" s="410" t="s">
        <v>885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9.5">
      <c r="A456" s="23"/>
      <c r="B456" s="236"/>
      <c r="C456" s="237"/>
      <c r="D456" s="519" t="s">
        <v>886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52" t="s">
        <v>2067</v>
      </c>
      <c r="F458" s="1753"/>
      <c r="G458" s="1753"/>
      <c r="H458" s="1754"/>
      <c r="I458" s="564" t="s">
        <v>2068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t="shared" ref="E459:L460" si="101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6" t="s">
        <v>763</v>
      </c>
      <c r="D461" s="1807"/>
      <c r="E461" s="578">
        <f t="shared" ref="E461:L461" si="102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 t="str">
        <f t="shared" ref="M461:M524" si="103">(IF($E461&lt;&gt;0,$M$2,IF($L461&lt;&gt;0,$M$2,"")))</f>
        <v/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 t="str">
        <f t="shared" si="103"/>
        <v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 t="str">
        <f t="shared" si="103"/>
        <v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 t="str">
        <f t="shared" si="103"/>
        <v/>
      </c>
      <c r="N464" s="518"/>
    </row>
    <row r="465" spans="1:232" s="15" customFormat="1">
      <c r="A465" s="22">
        <v>30</v>
      </c>
      <c r="B465" s="577">
        <v>7100</v>
      </c>
      <c r="C465" s="1825" t="s">
        <v>766</v>
      </c>
      <c r="D465" s="1825"/>
      <c r="E465" s="578">
        <f t="shared" ref="E465:L465" si="104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 t="str">
        <f t="shared" si="103"/>
        <v/>
      </c>
      <c r="N465" s="518"/>
    </row>
    <row r="466" spans="1:232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 t="str">
        <f t="shared" si="103"/>
        <v/>
      </c>
      <c r="N466" s="518"/>
    </row>
    <row r="467" spans="1:232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 t="str">
        <f t="shared" si="103"/>
        <v/>
      </c>
      <c r="N467" s="518"/>
    </row>
    <row r="468" spans="1:232" s="15" customFormat="1">
      <c r="A468" s="22">
        <v>45</v>
      </c>
      <c r="B468" s="577">
        <v>7200</v>
      </c>
      <c r="C468" s="1825" t="s">
        <v>1989</v>
      </c>
      <c r="D468" s="1825"/>
      <c r="E468" s="578">
        <f t="shared" ref="E468:L468" si="105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 t="str">
        <f t="shared" si="103"/>
        <v/>
      </c>
      <c r="N468" s="518"/>
    </row>
    <row r="469" spans="1:232" ht="18.75" customHeight="1">
      <c r="A469" s="23">
        <v>50</v>
      </c>
      <c r="B469" s="582"/>
      <c r="C469" s="589">
        <v>7201</v>
      </c>
      <c r="D469" s="590" t="s">
        <v>1990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 t="str">
        <f t="shared" si="103"/>
        <v/>
      </c>
      <c r="N469" s="518"/>
    </row>
    <row r="470" spans="1:232" ht="18.75" customHeight="1">
      <c r="A470" s="23">
        <v>55</v>
      </c>
      <c r="B470" s="582"/>
      <c r="C470" s="162">
        <v>7202</v>
      </c>
      <c r="D470" s="592" t="s">
        <v>1991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 t="str">
        <f t="shared" si="103"/>
        <v/>
      </c>
      <c r="N470" s="518"/>
    </row>
    <row r="471" spans="1:232" s="15" customFormat="1" ht="18.75" customHeight="1">
      <c r="A471" s="22">
        <v>60</v>
      </c>
      <c r="B471" s="577">
        <v>7300</v>
      </c>
      <c r="C471" s="1806" t="s">
        <v>769</v>
      </c>
      <c r="D471" s="1807"/>
      <c r="E471" s="578">
        <f t="shared" ref="E471:L471" si="106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 t="str">
        <f t="shared" si="103"/>
        <v/>
      </c>
      <c r="N471" s="518"/>
    </row>
    <row r="472" spans="1:232" ht="18.75" customHeight="1">
      <c r="A472" s="23">
        <v>65</v>
      </c>
      <c r="B472" s="149"/>
      <c r="C472" s="589">
        <v>7320</v>
      </c>
      <c r="D472" s="594" t="s">
        <v>770</v>
      </c>
      <c r="E472" s="1394">
        <f t="shared" ref="E472:E477" si="10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t="shared" ref="L472:L477" si="108">I472+J472+K472</f>
        <v>0</v>
      </c>
      <c r="M472" s="7" t="str">
        <f t="shared" si="103"/>
        <v/>
      </c>
      <c r="N472" s="518"/>
    </row>
    <row r="473" spans="1:232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 t="str">
        <f t="shared" si="103"/>
        <v/>
      </c>
      <c r="N473" s="518"/>
    </row>
    <row r="474" spans="1:232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 t="str">
        <f t="shared" si="103"/>
        <v/>
      </c>
      <c r="N474" s="518"/>
    </row>
    <row r="475" spans="1:232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 t="str">
        <f t="shared" si="103"/>
        <v/>
      </c>
      <c r="N475" s="518"/>
    </row>
    <row r="476" spans="1:232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 t="str">
        <f t="shared" si="103"/>
        <v/>
      </c>
      <c r="N476" s="518"/>
    </row>
    <row r="477" spans="1:232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 t="str">
        <f t="shared" si="103"/>
        <v/>
      </c>
      <c r="N477" s="518"/>
    </row>
    <row r="478" spans="1:232" s="46" customFormat="1" ht="18.75" customHeight="1">
      <c r="A478" s="26">
        <v>110</v>
      </c>
      <c r="B478" s="577">
        <v>7900</v>
      </c>
      <c r="C478" s="1826" t="s">
        <v>776</v>
      </c>
      <c r="D478" s="1827"/>
      <c r="E478" s="605">
        <f t="shared" ref="E478:L478" si="109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 t="str">
        <f t="shared" si="103"/>
        <v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 t="str">
        <f t="shared" si="103"/>
        <v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 t="str">
        <f t="shared" si="103"/>
        <v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4" t="s">
        <v>924</v>
      </c>
      <c r="D481" s="1814"/>
      <c r="E481" s="578">
        <f t="shared" ref="E481:L481" si="110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 t="str">
        <f t="shared" si="103"/>
        <v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t="shared" ref="E482:E496" si="111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t="shared" ref="L482:L496" si="112">I482+J482+K482</f>
        <v>0</v>
      </c>
      <c r="M482" s="7" t="str">
        <f t="shared" si="103"/>
        <v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 t="str">
        <f t="shared" si="103"/>
        <v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 t="str">
        <f t="shared" si="103"/>
        <v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 t="str">
        <f t="shared" si="103"/>
        <v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 t="str">
        <f t="shared" si="103"/>
        <v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 t="str">
        <f t="shared" si="103"/>
        <v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 t="str">
        <f t="shared" si="103"/>
        <v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 t="str">
        <f t="shared" si="103"/>
        <v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 t="str">
        <f t="shared" si="103"/>
        <v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 t="str">
        <f t="shared" si="103"/>
        <v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 t="str">
        <f t="shared" si="103"/>
        <v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 t="str">
        <f t="shared" si="103"/>
        <v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 t="str">
        <f t="shared" si="103"/>
        <v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 t="str">
        <f t="shared" si="103"/>
        <v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 t="str">
        <f t="shared" si="103"/>
        <v/>
      </c>
      <c r="N496" s="518"/>
    </row>
    <row r="497" spans="1:14" s="15" customFormat="1" ht="18.75" customHeight="1">
      <c r="A497" s="22">
        <v>220</v>
      </c>
      <c r="B497" s="577">
        <v>8100</v>
      </c>
      <c r="C497" s="1817" t="s">
        <v>929</v>
      </c>
      <c r="D497" s="1818"/>
      <c r="E497" s="578">
        <f t="shared" ref="E497:L497" si="113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 t="str">
        <f t="shared" si="103"/>
        <v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 t="str">
        <f t="shared" si="103"/>
        <v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 t="str">
        <f t="shared" si="103"/>
        <v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 t="str">
        <f t="shared" si="103"/>
        <v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 t="str">
        <f t="shared" si="103"/>
        <v/>
      </c>
      <c r="N501" s="518"/>
    </row>
    <row r="502" spans="1:14" s="15" customFormat="1" ht="18.75" customHeight="1">
      <c r="A502" s="22">
        <v>245</v>
      </c>
      <c r="B502" s="577">
        <v>8200</v>
      </c>
      <c r="C502" s="1817" t="s">
        <v>24</v>
      </c>
      <c r="D502" s="1818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 t="str">
        <f t="shared" si="103"/>
        <v/>
      </c>
      <c r="N502" s="518"/>
    </row>
    <row r="503" spans="1:14" s="15" customFormat="1" ht="18.75" customHeight="1">
      <c r="A503" s="22">
        <v>255</v>
      </c>
      <c r="B503" s="577">
        <v>8300</v>
      </c>
      <c r="C503" s="1819" t="s">
        <v>930</v>
      </c>
      <c r="D503" s="1819"/>
      <c r="E503" s="578">
        <f t="shared" ref="E503:L503" si="114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 t="str">
        <f t="shared" si="103"/>
        <v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t="shared" ref="E504:E511" si="115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t="shared" ref="L504:L567" si="116">I504+J504+K504</f>
        <v>0</v>
      </c>
      <c r="M504" s="7" t="str">
        <f t="shared" si="103"/>
        <v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 t="str">
        <f t="shared" si="103"/>
        <v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 t="str">
        <f t="shared" si="103"/>
        <v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 t="str">
        <f t="shared" si="103"/>
        <v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 t="str">
        <f t="shared" si="103"/>
        <v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 t="str">
        <f t="shared" si="103"/>
        <v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 t="str">
        <f t="shared" si="103"/>
        <v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 t="str">
        <f t="shared" si="103"/>
        <v/>
      </c>
      <c r="N511" s="518"/>
    </row>
    <row r="512" spans="1:14" s="15" customFormat="1">
      <c r="A512" s="22">
        <v>295</v>
      </c>
      <c r="B512" s="577">
        <v>8500</v>
      </c>
      <c r="C512" s="1814" t="s">
        <v>33</v>
      </c>
      <c r="D512" s="1814"/>
      <c r="E512" s="578">
        <f t="shared" ref="E512:L512" si="117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 t="str">
        <f t="shared" si="103"/>
        <v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 t="str">
        <f t="shared" si="103"/>
        <v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 t="str">
        <f t="shared" si="103"/>
        <v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 t="str">
        <f t="shared" si="103"/>
        <v/>
      </c>
      <c r="N515" s="518"/>
    </row>
    <row r="516" spans="1:14" s="15" customFormat="1">
      <c r="A516" s="22">
        <v>315</v>
      </c>
      <c r="B516" s="619">
        <v>8600</v>
      </c>
      <c r="C516" s="1814" t="s">
        <v>37</v>
      </c>
      <c r="D516" s="1814"/>
      <c r="E516" s="578">
        <f t="shared" ref="E516:L516" si="118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 t="str">
        <f t="shared" si="103"/>
        <v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 t="str">
        <f t="shared" si="103"/>
        <v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 t="str">
        <f t="shared" si="103"/>
        <v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 t="str">
        <f t="shared" si="103"/>
        <v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 t="str">
        <f t="shared" si="103"/>
        <v/>
      </c>
      <c r="N520" s="518"/>
    </row>
    <row r="521" spans="1:14" s="15" customFormat="1">
      <c r="A521" s="22">
        <v>295</v>
      </c>
      <c r="B521" s="577">
        <v>8700</v>
      </c>
      <c r="C521" s="1814" t="s">
        <v>931</v>
      </c>
      <c r="D521" s="1821"/>
      <c r="E521" s="578">
        <f t="shared" ref="E521:L521" si="119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 t="str">
        <f t="shared" si="103"/>
        <v/>
      </c>
      <c r="N521" s="518"/>
    </row>
    <row r="522" spans="1:14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 t="str">
        <f t="shared" si="103"/>
        <v/>
      </c>
      <c r="N522" s="518"/>
    </row>
    <row r="523" spans="1:14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 t="str">
        <f t="shared" si="103"/>
        <v/>
      </c>
      <c r="N523" s="518"/>
    </row>
    <row r="524" spans="1:14" s="15" customFormat="1" ht="18" customHeight="1">
      <c r="A524" s="22">
        <v>355</v>
      </c>
      <c r="B524" s="622">
        <v>8800</v>
      </c>
      <c r="C524" s="1817" t="s">
        <v>932</v>
      </c>
      <c r="D524" s="1813"/>
      <c r="E524" s="578">
        <f t="shared" ref="E524:L524" si="120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 t="str">
        <f t="shared" si="103"/>
        <v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t="shared" ref="E525:E530" si="121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 t="str">
        <f t="shared" ref="M525:M588" si="122">(IF($E525&lt;&gt;0,$M$2,IF($L525&lt;&gt;0,$M$2,"")))</f>
        <v/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 t="str">
        <f t="shared" si="122"/>
        <v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>
        <v>0</v>
      </c>
      <c r="J527" s="159"/>
      <c r="K527" s="585">
        <v>0</v>
      </c>
      <c r="L527" s="1387">
        <f t="shared" si="116"/>
        <v>0</v>
      </c>
      <c r="M527" s="7" t="str">
        <f t="shared" si="122"/>
        <v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 t="str">
        <f t="shared" si="122"/>
        <v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 t="str">
        <f t="shared" si="122"/>
        <v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 t="str">
        <f t="shared" si="122"/>
        <v/>
      </c>
      <c r="N530" s="518"/>
    </row>
    <row r="531" spans="1:14" s="15" customFormat="1" ht="18" customHeight="1">
      <c r="A531" s="22">
        <v>375</v>
      </c>
      <c r="B531" s="577">
        <v>8900</v>
      </c>
      <c r="C531" s="1815" t="s">
        <v>310</v>
      </c>
      <c r="D531" s="1816"/>
      <c r="E531" s="578">
        <f t="shared" ref="E531:L531" si="123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 t="str">
        <f t="shared" si="122"/>
        <v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t="shared" ref="E532:E595" si="124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 t="str">
        <f t="shared" si="122"/>
        <v/>
      </c>
      <c r="N532" s="518"/>
    </row>
    <row r="533" spans="1:14" ht="31.5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 t="str">
        <f t="shared" si="122"/>
        <v/>
      </c>
      <c r="N533" s="518"/>
    </row>
    <row r="534" spans="1:14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 t="str">
        <f t="shared" si="122"/>
        <v/>
      </c>
      <c r="N534" s="518"/>
    </row>
    <row r="535" spans="1:14" s="15" customFormat="1">
      <c r="A535" s="22">
        <v>395</v>
      </c>
      <c r="B535" s="577">
        <v>9000</v>
      </c>
      <c r="C535" s="1814" t="s">
        <v>934</v>
      </c>
      <c r="D535" s="1814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 t="str">
        <f t="shared" si="122"/>
        <v/>
      </c>
      <c r="N535" s="518"/>
    </row>
    <row r="536" spans="1:14" s="15" customFormat="1" ht="30" customHeight="1">
      <c r="A536" s="22">
        <v>405</v>
      </c>
      <c r="B536" s="624">
        <v>9100</v>
      </c>
      <c r="C536" s="1820" t="s">
        <v>935</v>
      </c>
      <c r="D536" s="1820"/>
      <c r="E536" s="625">
        <f t="shared" ref="E536:L536" si="125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 t="str">
        <f t="shared" si="122"/>
        <v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 t="str">
        <f t="shared" si="122"/>
        <v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 t="str">
        <f t="shared" si="122"/>
        <v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 t="str">
        <f t="shared" si="122"/>
        <v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 t="str">
        <f t="shared" si="122"/>
        <v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936</v>
      </c>
      <c r="D541" s="1813"/>
      <c r="E541" s="578">
        <f t="shared" ref="E541:L541" si="126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 t="str">
        <f t="shared" si="122"/>
        <v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 t="str">
        <f t="shared" si="122"/>
        <v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 t="str">
        <f t="shared" si="122"/>
        <v/>
      </c>
      <c r="N543" s="518"/>
    </row>
    <row r="544" spans="1:14" s="15" customFormat="1" ht="18.75" customHeight="1">
      <c r="A544" s="39">
        <v>445</v>
      </c>
      <c r="B544" s="577">
        <v>9300</v>
      </c>
      <c r="C544" s="1814" t="s">
        <v>937</v>
      </c>
      <c r="D544" s="1814"/>
      <c r="E544" s="578">
        <f t="shared" ref="E544:L544" si="127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 t="str">
        <f t="shared" si="122"/>
        <v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 t="str">
        <f t="shared" si="122"/>
        <v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 t="str">
        <f t="shared" si="122"/>
        <v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 t="str">
        <f t="shared" si="122"/>
        <v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 t="str">
        <f t="shared" si="122"/>
        <v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 t="str">
        <f t="shared" si="122"/>
        <v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 t="str">
        <f t="shared" si="122"/>
        <v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 t="str">
        <f t="shared" si="122"/>
        <v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 t="str">
        <f t="shared" si="122"/>
        <v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 t="str">
        <f t="shared" si="122"/>
        <v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 t="str">
        <f t="shared" si="122"/>
        <v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 t="str">
        <f t="shared" si="122"/>
        <v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 t="str">
        <f t="shared" si="122"/>
        <v/>
      </c>
      <c r="N556" s="518"/>
    </row>
    <row r="557" spans="1:14" ht="31.5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 t="str">
        <f t="shared" si="122"/>
        <v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 t="str">
        <f t="shared" si="122"/>
        <v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 t="str">
        <f t="shared" si="122"/>
        <v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 t="str">
        <f t="shared" si="122"/>
        <v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 t="str">
        <f t="shared" si="122"/>
        <v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 t="str">
        <f t="shared" si="122"/>
        <v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 t="str">
        <f t="shared" si="122"/>
        <v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 t="str">
        <f t="shared" si="122"/>
        <v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 t="str">
        <f t="shared" si="122"/>
        <v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946</v>
      </c>
      <c r="D566" s="1812"/>
      <c r="E566" s="578">
        <f t="shared" ref="E566:L566" si="128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 t="str">
        <f t="shared" si="122"/>
        <v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 t="str">
        <f t="shared" si="122"/>
        <v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t="shared" ref="L568:L585" si="129">I568+J568+K568</f>
        <v>0</v>
      </c>
      <c r="M568" s="7" t="str">
        <f t="shared" si="122"/>
        <v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 t="str">
        <f t="shared" si="122"/>
        <v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 t="str">
        <f t="shared" si="122"/>
        <v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 t="str">
        <f t="shared" si="122"/>
        <v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 t="str">
        <f t="shared" si="122"/>
        <v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>
        <v>0</v>
      </c>
      <c r="J573" s="153"/>
      <c r="K573" s="1626">
        <v>0</v>
      </c>
      <c r="L573" s="1393">
        <f t="shared" si="129"/>
        <v>0</v>
      </c>
      <c r="M573" s="7" t="str">
        <f t="shared" si="122"/>
        <v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 t="str">
        <f t="shared" si="122"/>
        <v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 t="str">
        <f t="shared" si="122"/>
        <v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 t="str">
        <f t="shared" si="122"/>
        <v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 t="str">
        <f t="shared" si="122"/>
        <v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 t="str">
        <f t="shared" si="122"/>
        <v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 t="str">
        <f t="shared" si="122"/>
        <v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 t="str">
        <f t="shared" si="122"/>
        <v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 t="str">
        <f t="shared" si="122"/>
        <v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 t="str">
        <f t="shared" si="122"/>
        <v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 t="str">
        <f t="shared" si="122"/>
        <v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 t="str">
        <f t="shared" si="122"/>
        <v/>
      </c>
      <c r="N584" s="518"/>
    </row>
    <row r="585" spans="1:14" ht="31.5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 t="str">
        <f t="shared" si="122"/>
        <v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951</v>
      </c>
      <c r="D586" s="1813"/>
      <c r="E586" s="578">
        <f t="shared" ref="E586:L586" si="130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 t="str">
        <f t="shared" si="122"/>
        <v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 t="str">
        <f t="shared" si="122"/>
        <v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 t="str">
        <f t="shared" si="122"/>
        <v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 t="str">
        <f t="shared" ref="M589:M596" si="131">(IF($E589&lt;&gt;0,$M$2,IF($L589&lt;&gt;0,$M$2,"")))</f>
        <v/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 t="str">
        <f t="shared" si="131"/>
        <v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828</v>
      </c>
      <c r="D591" s="1813"/>
      <c r="E591" s="578">
        <f t="shared" ref="E591:L591" si="132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 t="str">
        <f t="shared" si="131"/>
        <v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 t="str">
        <f t="shared" si="131"/>
        <v/>
      </c>
      <c r="N592" s="518"/>
    </row>
    <row r="593" spans="1:241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 t="str">
        <f t="shared" si="131"/>
        <v/>
      </c>
      <c r="N593" s="518"/>
    </row>
    <row r="594" spans="1:241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 t="str">
        <f t="shared" si="131"/>
        <v/>
      </c>
      <c r="N594" s="518"/>
    </row>
    <row r="595" spans="1:241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 t="str">
        <f t="shared" si="131"/>
        <v/>
      </c>
      <c r="N595" s="518"/>
    </row>
    <row r="596" spans="1:241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 t="str">
        <f t="shared" si="131"/>
        <v/>
      </c>
      <c r="N596" s="518"/>
    </row>
    <row r="597" spans="1:241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t="shared" ref="E597:L597" si="133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241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241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241" ht="25.5" customHeight="1">
      <c r="A600" s="23"/>
      <c r="B600" s="391"/>
      <c r="C600" s="6"/>
      <c r="D600" s="229"/>
      <c r="E600" s="59"/>
      <c r="F600" s="59" t="s">
        <v>871</v>
      </c>
      <c r="G600" s="1840"/>
      <c r="H600" s="1841"/>
      <c r="I600" s="1841"/>
      <c r="J600" s="1842"/>
      <c r="K600" s="103"/>
      <c r="L600" s="228"/>
      <c r="M600" s="7">
        <v>1</v>
      </c>
      <c r="N600" s="518"/>
    </row>
    <row r="601" spans="1:241" ht="18.75" customHeight="1">
      <c r="A601" s="23"/>
      <c r="B601" s="391"/>
      <c r="C601" s="550"/>
      <c r="D601" s="229"/>
      <c r="E601" s="228"/>
      <c r="F601" s="550"/>
      <c r="G601" s="1830" t="s">
        <v>872</v>
      </c>
      <c r="H601" s="1830"/>
      <c r="I601" s="1830"/>
      <c r="J601" s="1830"/>
      <c r="K601" s="103"/>
      <c r="L601" s="228"/>
      <c r="M601" s="7">
        <v>1</v>
      </c>
      <c r="N601" s="518"/>
    </row>
    <row r="602" spans="1:241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241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822"/>
      <c r="H603" s="1823"/>
      <c r="I603" s="1823"/>
      <c r="J603" s="1824"/>
      <c r="K603" s="103"/>
      <c r="L603" s="228"/>
      <c r="M603" s="7">
        <v>1</v>
      </c>
      <c r="N603" s="518"/>
    </row>
    <row r="604" spans="1:241" ht="21.75" customHeight="1">
      <c r="A604" s="23"/>
      <c r="B604" s="1828" t="s">
        <v>875</v>
      </c>
      <c r="C604" s="1829"/>
      <c r="D604" s="672" t="s">
        <v>876</v>
      </c>
      <c r="E604" s="673"/>
      <c r="F604" s="674"/>
      <c r="G604" s="1830" t="s">
        <v>872</v>
      </c>
      <c r="H604" s="1830"/>
      <c r="I604" s="1830"/>
      <c r="J604" s="1830"/>
      <c r="K604" s="103"/>
      <c r="L604" s="228"/>
      <c r="M604" s="7">
        <v>1</v>
      </c>
      <c r="N604" s="518"/>
    </row>
    <row r="605" spans="1:241" ht="24.75" customHeight="1">
      <c r="A605" s="36"/>
      <c r="B605" s="1831"/>
      <c r="C605" s="1832"/>
      <c r="D605" s="675" t="s">
        <v>877</v>
      </c>
      <c r="E605" s="676"/>
      <c r="F605" s="677"/>
      <c r="G605" s="678" t="s">
        <v>878</v>
      </c>
      <c r="H605" s="1833"/>
      <c r="I605" s="1834"/>
      <c r="J605" s="183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1:241" ht="21" customHeight="1">
      <c r="B607" s="679"/>
      <c r="C607" s="679"/>
      <c r="D607" s="680"/>
      <c r="E607" s="679"/>
      <c r="F607" s="679"/>
      <c r="G607" s="678" t="s">
        <v>879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8"/>
    </row>
    <row r="608" spans="1:241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spans="2:14">
      <c r="N610" s="2"/>
    </row>
    <row r="611" spans="2:14">
      <c r="N611" s="2"/>
    </row>
    <row r="612" spans="2:14">
      <c r="N612" s="2"/>
    </row>
    <row r="613" spans="2:14">
      <c r="N613" s="2"/>
    </row>
    <row r="614" spans="2:14">
      <c r="N614" s="2"/>
    </row>
    <row r="615" spans="2:14">
      <c r="N615" s="2"/>
    </row>
    <row r="616" spans="2:14">
      <c r="N616" s="2"/>
    </row>
    <row r="619" spans="2:14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4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4">
      <c r="B621" s="1810" t="str">
        <f>$B$7</f>
        <v>ОТЧЕТНИ ДАННИ ПО ЕБК ЗА ИЗПЪЛНЕНИЕТО НА БЮДЖЕТА</v>
      </c>
      <c r="C621" s="1811"/>
      <c r="D621" s="1811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4">
      <c r="B622" s="228"/>
      <c r="C622" s="391"/>
      <c r="D622" s="400"/>
      <c r="E622" s="406" t="s">
        <v>461</v>
      </c>
      <c r="F622" s="406" t="s">
        <v>830</v>
      </c>
      <c r="G622" s="237"/>
      <c r="H622" s="1362" t="s">
        <v>1247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4" ht="18.75">
      <c r="B623" s="1780" t="str">
        <f>$B$9</f>
        <v>СУ Г. С. Раковски</v>
      </c>
      <c r="C623" s="1781"/>
      <c r="D623" s="1782"/>
      <c r="E623" s="115">
        <f>$E$9</f>
        <v>44197</v>
      </c>
      <c r="F623" s="226">
        <f>$F$9</f>
        <v>44377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4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4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4" ht="19.5">
      <c r="B626" s="1843" t="str">
        <f>$B$12</f>
        <v>Велико Търново</v>
      </c>
      <c r="C626" s="1844"/>
      <c r="D626" s="1845"/>
      <c r="E626" s="410" t="s">
        <v>885</v>
      </c>
      <c r="F626" s="1360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4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4" ht="19.5">
      <c r="B628" s="236"/>
      <c r="C628" s="237"/>
      <c r="D628" s="124" t="s">
        <v>886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4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  <v>1</v>
      </c>
    </row>
    <row r="630" spans="2:14" ht="18.75">
      <c r="B630" s="247"/>
      <c r="C630" s="248"/>
      <c r="D630" s="249" t="s">
        <v>708</v>
      </c>
      <c r="E630" s="1749" t="s">
        <v>2072</v>
      </c>
      <c r="F630" s="1750"/>
      <c r="G630" s="1750"/>
      <c r="H630" s="1751"/>
      <c r="I630" s="1758" t="s">
        <v>2073</v>
      </c>
      <c r="J630" s="1759"/>
      <c r="K630" s="1759"/>
      <c r="L630" s="1760"/>
      <c r="M630" s="7">
        <f>(IF($E752&lt;&gt;0,$M$2,IF($L752&lt;&gt;0,$M$2,"")))</f>
        <v>1</v>
      </c>
    </row>
    <row r="631" spans="2:14" ht="56.25">
      <c r="B631" s="250" t="s">
        <v>62</v>
      </c>
      <c r="C631" s="251" t="s">
        <v>463</v>
      </c>
      <c r="D631" s="252" t="s">
        <v>709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0" t="str">
        <f>$L$20</f>
        <v>ОТЧЕТ                                    ОБЩО</v>
      </c>
      <c r="M631" s="7">
        <f>(IF($E752&lt;&gt;0,$M$2,IF($L752&lt;&gt;0,$M$2,"")))</f>
        <v>1</v>
      </c>
    </row>
    <row r="632" spans="2:14" ht="18.75">
      <c r="B632" s="258"/>
      <c r="C632" s="259"/>
      <c r="D632" s="260" t="s">
        <v>738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4">
      <c r="B633" s="1451"/>
      <c r="C633" s="1597" t="e">
        <f>VLOOKUP(D633,OP_LIST2,2,FALSE)</f>
        <v>#N/A</v>
      </c>
      <c r="D633" s="1457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4">
      <c r="B634" s="1668" t="s">
        <v>2071</v>
      </c>
      <c r="C634" s="1458">
        <f>VLOOKUP(D635,EBK_DEIN2,2,FALSE)</f>
        <v>3322</v>
      </c>
      <c r="D634" s="1457" t="s">
        <v>787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4">
      <c r="B635" s="1450"/>
      <c r="C635" s="1586">
        <f>+C634</f>
        <v>3322</v>
      </c>
      <c r="D635" s="1452" t="s">
        <v>1994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4">
      <c r="B636" s="1455"/>
      <c r="C636" s="1453"/>
      <c r="D636" s="1456" t="s">
        <v>710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>
      <c r="B637" s="272">
        <v>100</v>
      </c>
      <c r="C637" s="1778" t="s">
        <v>739</v>
      </c>
      <c r="D637" s="1779"/>
      <c r="E637" s="273">
        <f t="shared" ref="E637:L637" si="134">SUM(E638:E639)</f>
        <v>165500</v>
      </c>
      <c r="F637" s="274">
        <f t="shared" si="134"/>
        <v>165500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t="shared" ref="M637:M668" si="135">(IF($E637&lt;&gt;0,$M$2,IF($L637&lt;&gt;0,$M$2,"")))</f>
        <v>1</v>
      </c>
      <c r="N637" s="13"/>
    </row>
    <row r="638" spans="2:14">
      <c r="B638" s="278"/>
      <c r="C638" s="279">
        <v>101</v>
      </c>
      <c r="D638" s="280" t="s">
        <v>740</v>
      </c>
      <c r="E638" s="281">
        <f>F638+G638+H638</f>
        <v>165500</v>
      </c>
      <c r="F638" s="152">
        <v>165500</v>
      </c>
      <c r="G638" s="153"/>
      <c r="H638" s="1418"/>
      <c r="I638" s="152">
        <v>0</v>
      </c>
      <c r="J638" s="153"/>
      <c r="K638" s="1418"/>
      <c r="L638" s="281">
        <f>I638+J638+K638</f>
        <v>0</v>
      </c>
      <c r="M638" s="12">
        <f t="shared" si="135"/>
        <v>1</v>
      </c>
      <c r="N638" s="13"/>
    </row>
    <row r="639" spans="2:14">
      <c r="B639" s="278"/>
      <c r="C639" s="285">
        <v>102</v>
      </c>
      <c r="D639" s="286" t="s">
        <v>741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 t="str">
        <f t="shared" si="135"/>
        <v/>
      </c>
      <c r="N639" s="13"/>
    </row>
    <row r="640" spans="2:14">
      <c r="B640" s="272">
        <v>200</v>
      </c>
      <c r="C640" s="1774" t="s">
        <v>742</v>
      </c>
      <c r="D640" s="1775"/>
      <c r="E640" s="273">
        <f t="shared" ref="E640:L640" si="136">SUM(E641:E645)</f>
        <v>5350</v>
      </c>
      <c r="F640" s="274">
        <f t="shared" si="136"/>
        <v>5350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  <v>1</v>
      </c>
      <c r="N640" s="13"/>
    </row>
    <row r="641" spans="2:14">
      <c r="B641" s="291"/>
      <c r="C641" s="279">
        <v>201</v>
      </c>
      <c r="D641" s="280" t="s">
        <v>743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 t="str">
        <f t="shared" si="135"/>
        <v/>
      </c>
      <c r="N641" s="13"/>
    </row>
    <row r="642" spans="2:14">
      <c r="B642" s="292"/>
      <c r="C642" s="293">
        <v>202</v>
      </c>
      <c r="D642" s="294" t="s">
        <v>744</v>
      </c>
      <c r="E642" s="295">
        <f>F642+G642+H642</f>
        <v>420</v>
      </c>
      <c r="F642" s="158">
        <v>420</v>
      </c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  <v>1</v>
      </c>
      <c r="N642" s="13"/>
    </row>
    <row r="643" spans="2:14" ht="31.5">
      <c r="B643" s="299"/>
      <c r="C643" s="293">
        <v>205</v>
      </c>
      <c r="D643" s="294" t="s">
        <v>591</v>
      </c>
      <c r="E643" s="295">
        <f>F643+G643+H643</f>
        <v>4710</v>
      </c>
      <c r="F643" s="158">
        <v>4710</v>
      </c>
      <c r="G643" s="159"/>
      <c r="H643" s="1420"/>
      <c r="I643" s="158">
        <v>0</v>
      </c>
      <c r="J643" s="159"/>
      <c r="K643" s="1420"/>
      <c r="L643" s="295">
        <f>I643+J643+K643</f>
        <v>0</v>
      </c>
      <c r="M643" s="12">
        <f t="shared" si="135"/>
        <v>1</v>
      </c>
      <c r="N643" s="13"/>
    </row>
    <row r="644" spans="2:14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 t="str">
        <f t="shared" si="135"/>
        <v/>
      </c>
      <c r="N644" s="13"/>
    </row>
    <row r="645" spans="2:14">
      <c r="B645" s="291"/>
      <c r="C645" s="285">
        <v>209</v>
      </c>
      <c r="D645" s="301" t="s">
        <v>593</v>
      </c>
      <c r="E645" s="287">
        <f>F645+G645+H645</f>
        <v>220</v>
      </c>
      <c r="F645" s="173">
        <v>220</v>
      </c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  <v>1</v>
      </c>
      <c r="N645" s="13"/>
    </row>
    <row r="646" spans="2:14">
      <c r="B646" s="272">
        <v>500</v>
      </c>
      <c r="C646" s="1776" t="s">
        <v>192</v>
      </c>
      <c r="D646" s="1777"/>
      <c r="E646" s="273">
        <f t="shared" ref="E646:L646" si="137">SUM(E647:E653)</f>
        <v>23500</v>
      </c>
      <c r="F646" s="274">
        <f t="shared" si="137"/>
        <v>23500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  <v>1</v>
      </c>
      <c r="N646" s="13"/>
    </row>
    <row r="647" spans="2:14">
      <c r="B647" s="291"/>
      <c r="C647" s="302">
        <v>551</v>
      </c>
      <c r="D647" s="303" t="s">
        <v>193</v>
      </c>
      <c r="E647" s="281">
        <f t="shared" ref="E647:E654" si="138">F647+G647+H647</f>
        <v>12100</v>
      </c>
      <c r="F647" s="152">
        <v>12100</v>
      </c>
      <c r="G647" s="153"/>
      <c r="H647" s="1418"/>
      <c r="I647" s="152">
        <v>0</v>
      </c>
      <c r="J647" s="153"/>
      <c r="K647" s="1418"/>
      <c r="L647" s="281">
        <f t="shared" ref="L647:L654" si="139">I647+J647+K647</f>
        <v>0</v>
      </c>
      <c r="M647" s="12">
        <f t="shared" si="135"/>
        <v>1</v>
      </c>
      <c r="N647" s="13"/>
    </row>
    <row r="648" spans="2:14">
      <c r="B648" s="291"/>
      <c r="C648" s="304">
        <v>552</v>
      </c>
      <c r="D648" s="305" t="s">
        <v>904</v>
      </c>
      <c r="E648" s="295">
        <f t="shared" si="138"/>
        <v>3200</v>
      </c>
      <c r="F648" s="158">
        <v>3200</v>
      </c>
      <c r="G648" s="159"/>
      <c r="H648" s="1420"/>
      <c r="I648" s="158">
        <v>0</v>
      </c>
      <c r="J648" s="159"/>
      <c r="K648" s="1420"/>
      <c r="L648" s="295">
        <f t="shared" si="139"/>
        <v>0</v>
      </c>
      <c r="M648" s="12">
        <f t="shared" si="135"/>
        <v>1</v>
      </c>
      <c r="N648" s="13"/>
    </row>
    <row r="649" spans="2:14">
      <c r="B649" s="306"/>
      <c r="C649" s="304">
        <v>558</v>
      </c>
      <c r="D649" s="307" t="s">
        <v>866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 t="str">
        <f t="shared" si="135"/>
        <v/>
      </c>
      <c r="N649" s="13"/>
    </row>
    <row r="650" spans="2:14">
      <c r="B650" s="306"/>
      <c r="C650" s="304">
        <v>560</v>
      </c>
      <c r="D650" s="307" t="s">
        <v>194</v>
      </c>
      <c r="E650" s="295">
        <f t="shared" si="138"/>
        <v>5300</v>
      </c>
      <c r="F650" s="158">
        <v>5300</v>
      </c>
      <c r="G650" s="159"/>
      <c r="H650" s="1420"/>
      <c r="I650" s="158">
        <v>0</v>
      </c>
      <c r="J650" s="159"/>
      <c r="K650" s="1420"/>
      <c r="L650" s="295">
        <f t="shared" si="139"/>
        <v>0</v>
      </c>
      <c r="M650" s="12">
        <f t="shared" si="135"/>
        <v>1</v>
      </c>
      <c r="N650" s="13"/>
    </row>
    <row r="651" spans="2:14">
      <c r="B651" s="306"/>
      <c r="C651" s="304">
        <v>580</v>
      </c>
      <c r="D651" s="305" t="s">
        <v>195</v>
      </c>
      <c r="E651" s="295">
        <f t="shared" si="138"/>
        <v>2900</v>
      </c>
      <c r="F651" s="158">
        <v>2900</v>
      </c>
      <c r="G651" s="159"/>
      <c r="H651" s="1420"/>
      <c r="I651" s="158">
        <v>0</v>
      </c>
      <c r="J651" s="159"/>
      <c r="K651" s="1420"/>
      <c r="L651" s="295">
        <f t="shared" si="139"/>
        <v>0</v>
      </c>
      <c r="M651" s="12">
        <f t="shared" si="135"/>
        <v>1</v>
      </c>
      <c r="N651" s="13"/>
    </row>
    <row r="652" spans="2:14">
      <c r="B652" s="291"/>
      <c r="C652" s="304">
        <v>588</v>
      </c>
      <c r="D652" s="305" t="s">
        <v>868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 t="str">
        <f t="shared" si="135"/>
        <v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 t="str">
        <f t="shared" si="135"/>
        <v/>
      </c>
      <c r="N653" s="13"/>
    </row>
    <row r="654" spans="2:14">
      <c r="B654" s="272">
        <v>800</v>
      </c>
      <c r="C654" s="1787" t="s">
        <v>197</v>
      </c>
      <c r="D654" s="1788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 t="str">
        <f t="shared" si="135"/>
        <v/>
      </c>
      <c r="N654" s="13"/>
    </row>
    <row r="655" spans="2:14">
      <c r="B655" s="272">
        <v>1000</v>
      </c>
      <c r="C655" s="1774" t="s">
        <v>198</v>
      </c>
      <c r="D655" s="1775"/>
      <c r="E655" s="310">
        <f t="shared" ref="E655:L655" si="140">SUM(E656:E672)</f>
        <v>44788</v>
      </c>
      <c r="F655" s="274">
        <f t="shared" si="140"/>
        <v>44788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0</v>
      </c>
      <c r="K655" s="276">
        <f t="shared" si="140"/>
        <v>0</v>
      </c>
      <c r="L655" s="310">
        <f t="shared" si="140"/>
        <v>0</v>
      </c>
      <c r="M655" s="12">
        <f t="shared" si="135"/>
        <v>1</v>
      </c>
      <c r="N655" s="13"/>
    </row>
    <row r="656" spans="2:14">
      <c r="B656" s="292"/>
      <c r="C656" s="279">
        <v>1011</v>
      </c>
      <c r="D656" s="311" t="s">
        <v>199</v>
      </c>
      <c r="E656" s="281">
        <f t="shared" ref="E656:E672" si="141">F656+G656+H656</f>
        <v>1660</v>
      </c>
      <c r="F656" s="152">
        <v>1660</v>
      </c>
      <c r="G656" s="153"/>
      <c r="H656" s="1418"/>
      <c r="I656" s="152">
        <v>0</v>
      </c>
      <c r="J656" s="153"/>
      <c r="K656" s="1418"/>
      <c r="L656" s="281">
        <f t="shared" ref="L656:L672" si="142">I656+J656+K656</f>
        <v>0</v>
      </c>
      <c r="M656" s="12">
        <f t="shared" si="135"/>
        <v>1</v>
      </c>
      <c r="N656" s="13"/>
    </row>
    <row r="657" spans="2:14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 t="str">
        <f t="shared" si="135"/>
        <v/>
      </c>
      <c r="N657" s="13"/>
    </row>
    <row r="658" spans="2:14">
      <c r="B658" s="292"/>
      <c r="C658" s="293">
        <v>1013</v>
      </c>
      <c r="D658" s="294" t="s">
        <v>201</v>
      </c>
      <c r="E658" s="295">
        <f t="shared" si="141"/>
        <v>615</v>
      </c>
      <c r="F658" s="158">
        <v>615</v>
      </c>
      <c r="G658" s="159"/>
      <c r="H658" s="1420"/>
      <c r="I658" s="158">
        <v>0</v>
      </c>
      <c r="J658" s="159"/>
      <c r="K658" s="1420"/>
      <c r="L658" s="295">
        <f t="shared" si="142"/>
        <v>0</v>
      </c>
      <c r="M658" s="12">
        <f t="shared" si="135"/>
        <v>1</v>
      </c>
      <c r="N658" s="13"/>
    </row>
    <row r="659" spans="2:14">
      <c r="B659" s="292"/>
      <c r="C659" s="293">
        <v>1014</v>
      </c>
      <c r="D659" s="294" t="s">
        <v>202</v>
      </c>
      <c r="E659" s="295">
        <f t="shared" si="141"/>
        <v>5715</v>
      </c>
      <c r="F659" s="158">
        <v>5715</v>
      </c>
      <c r="G659" s="159"/>
      <c r="H659" s="1420"/>
      <c r="I659" s="158">
        <v>0</v>
      </c>
      <c r="J659" s="159"/>
      <c r="K659" s="1420"/>
      <c r="L659" s="295">
        <f t="shared" si="142"/>
        <v>0</v>
      </c>
      <c r="M659" s="12">
        <f t="shared" si="135"/>
        <v>1</v>
      </c>
      <c r="N659" s="13"/>
    </row>
    <row r="660" spans="2:14">
      <c r="B660" s="292"/>
      <c r="C660" s="293">
        <v>1015</v>
      </c>
      <c r="D660" s="294" t="s">
        <v>203</v>
      </c>
      <c r="E660" s="295">
        <f t="shared" si="141"/>
        <v>6807</v>
      </c>
      <c r="F660" s="158">
        <v>6807</v>
      </c>
      <c r="G660" s="159"/>
      <c r="H660" s="1420"/>
      <c r="I660" s="158">
        <v>0</v>
      </c>
      <c r="J660" s="159"/>
      <c r="K660" s="1420"/>
      <c r="L660" s="295">
        <f t="shared" si="142"/>
        <v>0</v>
      </c>
      <c r="M660" s="12">
        <f t="shared" si="135"/>
        <v>1</v>
      </c>
      <c r="N660" s="13"/>
    </row>
    <row r="661" spans="2:14">
      <c r="B661" s="292"/>
      <c r="C661" s="312">
        <v>1016</v>
      </c>
      <c r="D661" s="313" t="s">
        <v>204</v>
      </c>
      <c r="E661" s="314">
        <f t="shared" si="141"/>
        <v>8100</v>
      </c>
      <c r="F661" s="164">
        <v>8100</v>
      </c>
      <c r="G661" s="165"/>
      <c r="H661" s="1419"/>
      <c r="I661" s="164">
        <v>0</v>
      </c>
      <c r="J661" s="165"/>
      <c r="K661" s="1419"/>
      <c r="L661" s="314">
        <f t="shared" si="142"/>
        <v>0</v>
      </c>
      <c r="M661" s="12">
        <f t="shared" si="135"/>
        <v>1</v>
      </c>
      <c r="N661" s="13"/>
    </row>
    <row r="662" spans="2:14">
      <c r="B662" s="278"/>
      <c r="C662" s="318">
        <v>1020</v>
      </c>
      <c r="D662" s="319" t="s">
        <v>205</v>
      </c>
      <c r="E662" s="320">
        <f t="shared" si="141"/>
        <v>7030</v>
      </c>
      <c r="F662" s="454">
        <v>7030</v>
      </c>
      <c r="G662" s="455"/>
      <c r="H662" s="1428"/>
      <c r="I662" s="454">
        <v>0</v>
      </c>
      <c r="J662" s="455"/>
      <c r="K662" s="1428"/>
      <c r="L662" s="320">
        <f t="shared" si="142"/>
        <v>0</v>
      </c>
      <c r="M662" s="12">
        <f t="shared" si="135"/>
        <v>1</v>
      </c>
      <c r="N662" s="13"/>
    </row>
    <row r="663" spans="2:14">
      <c r="B663" s="292"/>
      <c r="C663" s="324">
        <v>1030</v>
      </c>
      <c r="D663" s="325" t="s">
        <v>206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 t="str">
        <f t="shared" si="135"/>
        <v/>
      </c>
      <c r="N663" s="13"/>
    </row>
    <row r="664" spans="2:14">
      <c r="B664" s="292"/>
      <c r="C664" s="318">
        <v>1051</v>
      </c>
      <c r="D664" s="331" t="s">
        <v>207</v>
      </c>
      <c r="E664" s="320">
        <f t="shared" si="141"/>
        <v>657</v>
      </c>
      <c r="F664" s="454">
        <v>657</v>
      </c>
      <c r="G664" s="455"/>
      <c r="H664" s="1428"/>
      <c r="I664" s="454">
        <v>0</v>
      </c>
      <c r="J664" s="455"/>
      <c r="K664" s="1428"/>
      <c r="L664" s="320">
        <f t="shared" si="142"/>
        <v>0</v>
      </c>
      <c r="M664" s="12">
        <f t="shared" si="135"/>
        <v>1</v>
      </c>
      <c r="N664" s="13"/>
    </row>
    <row r="665" spans="2:14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 t="str">
        <f t="shared" si="135"/>
        <v/>
      </c>
      <c r="N665" s="13"/>
    </row>
    <row r="666" spans="2:14">
      <c r="B666" s="292"/>
      <c r="C666" s="324">
        <v>1053</v>
      </c>
      <c r="D666" s="325" t="s">
        <v>869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 t="str">
        <f t="shared" si="135"/>
        <v/>
      </c>
      <c r="N666" s="13"/>
    </row>
    <row r="667" spans="2:14">
      <c r="B667" s="292"/>
      <c r="C667" s="318">
        <v>1062</v>
      </c>
      <c r="D667" s="319" t="s">
        <v>209</v>
      </c>
      <c r="E667" s="320">
        <f t="shared" si="141"/>
        <v>1660</v>
      </c>
      <c r="F667" s="454">
        <v>1660</v>
      </c>
      <c r="G667" s="455"/>
      <c r="H667" s="1428"/>
      <c r="I667" s="454">
        <v>0</v>
      </c>
      <c r="J667" s="455"/>
      <c r="K667" s="1428"/>
      <c r="L667" s="320">
        <f t="shared" si="142"/>
        <v>0</v>
      </c>
      <c r="M667" s="12">
        <f t="shared" si="135"/>
        <v>1</v>
      </c>
      <c r="N667" s="13"/>
    </row>
    <row r="668" spans="2:14">
      <c r="B668" s="292"/>
      <c r="C668" s="324">
        <v>1063</v>
      </c>
      <c r="D668" s="332" t="s">
        <v>796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 t="str">
        <f t="shared" si="135"/>
        <v/>
      </c>
      <c r="N668" s="13"/>
    </row>
    <row r="669" spans="2:14">
      <c r="B669" s="292"/>
      <c r="C669" s="333">
        <v>1069</v>
      </c>
      <c r="D669" s="334" t="s">
        <v>210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 t="str">
        <f t="shared" ref="M669:M700" si="143">(IF($E669&lt;&gt;0,$M$2,IF($L669&lt;&gt;0,$M$2,"")))</f>
        <v/>
      </c>
      <c r="N669" s="13"/>
    </row>
    <row r="670" spans="2:14">
      <c r="B670" s="278"/>
      <c r="C670" s="318">
        <v>1091</v>
      </c>
      <c r="D670" s="331" t="s">
        <v>905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 t="str">
        <f t="shared" si="143"/>
        <v/>
      </c>
      <c r="N670" s="13"/>
    </row>
    <row r="671" spans="2:14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 t="str">
        <f t="shared" si="143"/>
        <v/>
      </c>
      <c r="N671" s="13"/>
    </row>
    <row r="672" spans="2:14">
      <c r="B672" s="292"/>
      <c r="C672" s="285">
        <v>1098</v>
      </c>
      <c r="D672" s="339" t="s">
        <v>211</v>
      </c>
      <c r="E672" s="287">
        <f t="shared" si="141"/>
        <v>12544</v>
      </c>
      <c r="F672" s="173">
        <v>12544</v>
      </c>
      <c r="G672" s="174"/>
      <c r="H672" s="1421"/>
      <c r="I672" s="173">
        <v>0</v>
      </c>
      <c r="J672" s="174"/>
      <c r="K672" s="1421"/>
      <c r="L672" s="287">
        <f t="shared" si="142"/>
        <v>0</v>
      </c>
      <c r="M672" s="12">
        <f t="shared" si="143"/>
        <v>1</v>
      </c>
      <c r="N672" s="13"/>
    </row>
    <row r="673" spans="2:14">
      <c r="B673" s="272">
        <v>1900</v>
      </c>
      <c r="C673" s="1785" t="s">
        <v>269</v>
      </c>
      <c r="D673" s="1786"/>
      <c r="E673" s="310">
        <f t="shared" ref="E673:L673" si="144">SUM(E674:E676)</f>
        <v>1220</v>
      </c>
      <c r="F673" s="274">
        <f t="shared" si="144"/>
        <v>1220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  <v>1</v>
      </c>
      <c r="N673" s="13"/>
    </row>
    <row r="674" spans="2:14">
      <c r="B674" s="292"/>
      <c r="C674" s="279">
        <v>1901</v>
      </c>
      <c r="D674" s="340" t="s">
        <v>906</v>
      </c>
      <c r="E674" s="281">
        <f>F674+G674+H674</f>
        <v>20</v>
      </c>
      <c r="F674" s="152">
        <v>20</v>
      </c>
      <c r="G674" s="153"/>
      <c r="H674" s="1418"/>
      <c r="I674" s="152">
        <v>0</v>
      </c>
      <c r="J674" s="153"/>
      <c r="K674" s="1418"/>
      <c r="L674" s="281">
        <f>I674+J674+K674</f>
        <v>0</v>
      </c>
      <c r="M674" s="12">
        <f t="shared" si="143"/>
        <v>1</v>
      </c>
      <c r="N674" s="13"/>
    </row>
    <row r="675" spans="2:14">
      <c r="B675" s="341"/>
      <c r="C675" s="293">
        <v>1981</v>
      </c>
      <c r="D675" s="342" t="s">
        <v>907</v>
      </c>
      <c r="E675" s="295">
        <f>F675+G675+H675</f>
        <v>1200</v>
      </c>
      <c r="F675" s="158">
        <v>1200</v>
      </c>
      <c r="G675" s="159"/>
      <c r="H675" s="1420"/>
      <c r="I675" s="158">
        <v>0</v>
      </c>
      <c r="J675" s="159"/>
      <c r="K675" s="1420"/>
      <c r="L675" s="295">
        <f>I675+J675+K675</f>
        <v>0</v>
      </c>
      <c r="M675" s="12">
        <f t="shared" si="143"/>
        <v>1</v>
      </c>
      <c r="N675" s="13"/>
    </row>
    <row r="676" spans="2:14">
      <c r="B676" s="292"/>
      <c r="C676" s="285">
        <v>1991</v>
      </c>
      <c r="D676" s="343" t="s">
        <v>908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 t="str">
        <f t="shared" si="143"/>
        <v/>
      </c>
      <c r="N676" s="13"/>
    </row>
    <row r="677" spans="2:14">
      <c r="B677" s="272">
        <v>2100</v>
      </c>
      <c r="C677" s="1785" t="s">
        <v>717</v>
      </c>
      <c r="D677" s="1786"/>
      <c r="E677" s="310">
        <f t="shared" ref="E677:L677" si="145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 t="str">
        <f t="shared" si="143"/>
        <v/>
      </c>
      <c r="N677" s="13"/>
    </row>
    <row r="678" spans="2:14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 t="str">
        <f t="shared" si="143"/>
        <v/>
      </c>
      <c r="N678" s="13"/>
    </row>
    <row r="679" spans="2:14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 t="str">
        <f t="shared" si="143"/>
        <v/>
      </c>
      <c r="N679" s="13"/>
    </row>
    <row r="680" spans="2:14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 t="str">
        <f t="shared" si="143"/>
        <v/>
      </c>
      <c r="N680" s="13"/>
    </row>
    <row r="681" spans="2:14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 t="str">
        <f t="shared" si="143"/>
        <v/>
      </c>
      <c r="N681" s="13"/>
    </row>
    <row r="682" spans="2:14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 t="str">
        <f t="shared" si="143"/>
        <v/>
      </c>
      <c r="N682" s="13"/>
    </row>
    <row r="683" spans="2:14">
      <c r="B683" s="272">
        <v>2200</v>
      </c>
      <c r="C683" s="1785" t="s">
        <v>217</v>
      </c>
      <c r="D683" s="1786"/>
      <c r="E683" s="310">
        <f t="shared" ref="E683:L683" si="146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 t="str">
        <f t="shared" si="143"/>
        <v/>
      </c>
      <c r="N683" s="13"/>
    </row>
    <row r="684" spans="2:14">
      <c r="B684" s="292"/>
      <c r="C684" s="279">
        <v>2221</v>
      </c>
      <c r="D684" s="280" t="s">
        <v>303</v>
      </c>
      <c r="E684" s="281">
        <f t="shared" ref="E684:E689" si="147">F684+G684+H684</f>
        <v>0</v>
      </c>
      <c r="F684" s="152"/>
      <c r="G684" s="153"/>
      <c r="H684" s="1418"/>
      <c r="I684" s="152"/>
      <c r="J684" s="153"/>
      <c r="K684" s="1418"/>
      <c r="L684" s="281">
        <f t="shared" ref="L684:L689" si="148">I684+J684+K684</f>
        <v>0</v>
      </c>
      <c r="M684" s="12" t="str">
        <f t="shared" si="143"/>
        <v/>
      </c>
      <c r="N684" s="13"/>
    </row>
    <row r="685" spans="2:14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 t="str">
        <f t="shared" si="143"/>
        <v/>
      </c>
      <c r="N685" s="13"/>
    </row>
    <row r="686" spans="2:14">
      <c r="B686" s="272">
        <v>2500</v>
      </c>
      <c r="C686" s="1785" t="s">
        <v>219</v>
      </c>
      <c r="D686" s="1786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 t="str">
        <f t="shared" si="143"/>
        <v/>
      </c>
      <c r="N686" s="13"/>
    </row>
    <row r="687" spans="2:14">
      <c r="B687" s="272">
        <v>2600</v>
      </c>
      <c r="C687" s="1791" t="s">
        <v>220</v>
      </c>
      <c r="D687" s="1792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 t="str">
        <f t="shared" si="143"/>
        <v/>
      </c>
      <c r="N687" s="13"/>
    </row>
    <row r="688" spans="2:14">
      <c r="B688" s="272">
        <v>2700</v>
      </c>
      <c r="C688" s="1791" t="s">
        <v>221</v>
      </c>
      <c r="D688" s="1792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 t="str">
        <f t="shared" si="143"/>
        <v/>
      </c>
      <c r="N688" s="13"/>
    </row>
    <row r="689" spans="2:14">
      <c r="B689" s="272">
        <v>2800</v>
      </c>
      <c r="C689" s="1791" t="s">
        <v>1656</v>
      </c>
      <c r="D689" s="1792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 t="str">
        <f t="shared" si="143"/>
        <v/>
      </c>
      <c r="N689" s="13"/>
    </row>
    <row r="690" spans="2:14">
      <c r="B690" s="272">
        <v>2900</v>
      </c>
      <c r="C690" s="1785" t="s">
        <v>222</v>
      </c>
      <c r="D690" s="1786"/>
      <c r="E690" s="310">
        <f t="shared" ref="E690:L690" si="149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 t="str">
        <f t="shared" si="143"/>
        <v/>
      </c>
      <c r="N690" s="13"/>
    </row>
    <row r="691" spans="2:14">
      <c r="B691" s="346"/>
      <c r="C691" s="279">
        <v>2910</v>
      </c>
      <c r="D691" s="347" t="s">
        <v>1987</v>
      </c>
      <c r="E691" s="281">
        <f t="shared" ref="E691:E698" si="150">F691+G691+H691</f>
        <v>0</v>
      </c>
      <c r="F691" s="152"/>
      <c r="G691" s="153"/>
      <c r="H691" s="1418"/>
      <c r="I691" s="152"/>
      <c r="J691" s="153"/>
      <c r="K691" s="1418"/>
      <c r="L691" s="281">
        <f t="shared" ref="L691:L698" si="151">I691+J691+K691</f>
        <v>0</v>
      </c>
      <c r="M691" s="12" t="str">
        <f t="shared" si="143"/>
        <v/>
      </c>
      <c r="N691" s="13"/>
    </row>
    <row r="692" spans="2:14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 t="str">
        <f t="shared" si="143"/>
        <v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 t="str">
        <f t="shared" si="143"/>
        <v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 t="str">
        <f t="shared" si="143"/>
        <v/>
      </c>
      <c r="N694" s="13"/>
    </row>
    <row r="695" spans="2:14">
      <c r="B695" s="346"/>
      <c r="C695" s="333">
        <v>2989</v>
      </c>
      <c r="D695" s="355" t="s">
        <v>226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 t="str">
        <f t="shared" si="143"/>
        <v/>
      </c>
      <c r="N695" s="13"/>
    </row>
    <row r="696" spans="2:14">
      <c r="B696" s="292"/>
      <c r="C696" s="318">
        <v>2990</v>
      </c>
      <c r="D696" s="356" t="s">
        <v>2006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 t="str">
        <f t="shared" si="143"/>
        <v/>
      </c>
      <c r="N696" s="13"/>
    </row>
    <row r="697" spans="2:14">
      <c r="B697" s="292"/>
      <c r="C697" s="318">
        <v>2991</v>
      </c>
      <c r="D697" s="356" t="s">
        <v>227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 t="str">
        <f t="shared" si="143"/>
        <v/>
      </c>
      <c r="N697" s="13"/>
    </row>
    <row r="698" spans="2:14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 t="str">
        <f t="shared" si="143"/>
        <v/>
      </c>
      <c r="N698" s="13"/>
    </row>
    <row r="699" spans="2:14">
      <c r="B699" s="272">
        <v>3300</v>
      </c>
      <c r="C699" s="358" t="s">
        <v>2037</v>
      </c>
      <c r="D699" s="1480"/>
      <c r="E699" s="310">
        <f t="shared" ref="E699:L699" si="152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 t="str">
        <f t="shared" si="143"/>
        <v/>
      </c>
      <c r="N699" s="13"/>
    </row>
    <row r="700" spans="2:14">
      <c r="B700" s="291"/>
      <c r="C700" s="279">
        <v>3301</v>
      </c>
      <c r="D700" s="359" t="s">
        <v>229</v>
      </c>
      <c r="E700" s="281">
        <f t="shared" ref="E700:E707" si="153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t="shared" ref="L700:L707" si="154">I700+J700+K700</f>
        <v>0</v>
      </c>
      <c r="M700" s="12" t="str">
        <f t="shared" si="143"/>
        <v/>
      </c>
      <c r="N700" s="13"/>
    </row>
    <row r="701" spans="2:14">
      <c r="B701" s="291"/>
      <c r="C701" s="293">
        <v>3302</v>
      </c>
      <c r="D701" s="360" t="s">
        <v>711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 t="str">
        <f t="shared" ref="M701:M732" si="155">(IF($E701&lt;&gt;0,$M$2,IF($L701&lt;&gt;0,$M$2,"")))</f>
        <v/>
      </c>
      <c r="N701" s="13"/>
    </row>
    <row r="702" spans="2:14">
      <c r="B702" s="291"/>
      <c r="C702" s="293">
        <v>3304</v>
      </c>
      <c r="D702" s="360" t="s">
        <v>230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 t="str">
        <f t="shared" si="155"/>
        <v/>
      </c>
      <c r="N702" s="13"/>
    </row>
    <row r="703" spans="2:14" ht="31.5">
      <c r="B703" s="291"/>
      <c r="C703" s="285">
        <v>3306</v>
      </c>
      <c r="D703" s="361" t="s">
        <v>1653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 t="str">
        <f t="shared" si="155"/>
        <v/>
      </c>
      <c r="N703" s="13"/>
    </row>
    <row r="704" spans="2:14">
      <c r="B704" s="291"/>
      <c r="C704" s="285">
        <v>3307</v>
      </c>
      <c r="D704" s="361" t="s">
        <v>2051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 t="str">
        <f t="shared" si="155"/>
        <v/>
      </c>
      <c r="N704" s="13"/>
    </row>
    <row r="705" spans="2:14">
      <c r="B705" s="272">
        <v>3900</v>
      </c>
      <c r="C705" s="1785" t="s">
        <v>231</v>
      </c>
      <c r="D705" s="1786"/>
      <c r="E705" s="310">
        <f t="shared" si="153"/>
        <v>0</v>
      </c>
      <c r="F705" s="1470">
        <v>0</v>
      </c>
      <c r="G705" s="1471">
        <v>0</v>
      </c>
      <c r="H705" s="1472">
        <v>0</v>
      </c>
      <c r="I705" s="1470">
        <v>0</v>
      </c>
      <c r="J705" s="1471">
        <v>0</v>
      </c>
      <c r="K705" s="1472">
        <v>0</v>
      </c>
      <c r="L705" s="310">
        <f t="shared" si="154"/>
        <v>0</v>
      </c>
      <c r="M705" s="12" t="str">
        <f t="shared" si="155"/>
        <v/>
      </c>
      <c r="N705" s="13"/>
    </row>
    <row r="706" spans="2:14">
      <c r="B706" s="272">
        <v>4000</v>
      </c>
      <c r="C706" s="1785" t="s">
        <v>232</v>
      </c>
      <c r="D706" s="1786"/>
      <c r="E706" s="310">
        <f t="shared" si="153"/>
        <v>309</v>
      </c>
      <c r="F706" s="1422">
        <v>309</v>
      </c>
      <c r="G706" s="1423"/>
      <c r="H706" s="1424"/>
      <c r="I706" s="1422">
        <v>0</v>
      </c>
      <c r="J706" s="1423"/>
      <c r="K706" s="1424"/>
      <c r="L706" s="310">
        <f t="shared" si="154"/>
        <v>0</v>
      </c>
      <c r="M706" s="12">
        <f t="shared" si="155"/>
        <v>1</v>
      </c>
      <c r="N706" s="13"/>
    </row>
    <row r="707" spans="2:14">
      <c r="B707" s="272">
        <v>4100</v>
      </c>
      <c r="C707" s="1785" t="s">
        <v>233</v>
      </c>
      <c r="D707" s="1786"/>
      <c r="E707" s="310">
        <f t="shared" si="153"/>
        <v>0</v>
      </c>
      <c r="F707" s="1471">
        <v>0</v>
      </c>
      <c r="G707" s="1471">
        <v>0</v>
      </c>
      <c r="H707" s="1472">
        <v>0</v>
      </c>
      <c r="I707" s="1666">
        <v>0</v>
      </c>
      <c r="J707" s="1471">
        <v>0</v>
      </c>
      <c r="K707" s="1471">
        <v>0</v>
      </c>
      <c r="L707" s="310">
        <f t="shared" si="154"/>
        <v>0</v>
      </c>
      <c r="M707" s="12" t="str">
        <f t="shared" si="155"/>
        <v/>
      </c>
      <c r="N707" s="13"/>
    </row>
    <row r="708" spans="2:14">
      <c r="B708" s="272">
        <v>4200</v>
      </c>
      <c r="C708" s="1785" t="s">
        <v>234</v>
      </c>
      <c r="D708" s="1786"/>
      <c r="E708" s="310">
        <f t="shared" ref="E708:L708" si="156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 t="str">
        <f t="shared" si="155"/>
        <v/>
      </c>
      <c r="N708" s="13"/>
    </row>
    <row r="709" spans="2:14">
      <c r="B709" s="362"/>
      <c r="C709" s="279">
        <v>4201</v>
      </c>
      <c r="D709" s="280" t="s">
        <v>235</v>
      </c>
      <c r="E709" s="281">
        <f t="shared" ref="E709:E714" si="157">F709+G709+H709</f>
        <v>0</v>
      </c>
      <c r="F709" s="152"/>
      <c r="G709" s="153"/>
      <c r="H709" s="1418"/>
      <c r="I709" s="152"/>
      <c r="J709" s="153"/>
      <c r="K709" s="1418"/>
      <c r="L709" s="281">
        <f t="shared" ref="L709:L714" si="158">I709+J709+K709</f>
        <v>0</v>
      </c>
      <c r="M709" s="12" t="str">
        <f t="shared" si="155"/>
        <v/>
      </c>
      <c r="N709" s="13"/>
    </row>
    <row r="710" spans="2:14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 t="str">
        <f t="shared" si="155"/>
        <v/>
      </c>
      <c r="N710" s="13"/>
    </row>
    <row r="711" spans="2:14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 t="str">
        <f t="shared" si="155"/>
        <v/>
      </c>
      <c r="N711" s="13"/>
    </row>
    <row r="712" spans="2:14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 t="str">
        <f t="shared" si="155"/>
        <v/>
      </c>
      <c r="N712" s="13"/>
    </row>
    <row r="713" spans="2:14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 t="str">
        <f t="shared" si="155"/>
        <v/>
      </c>
      <c r="N713" s="13"/>
    </row>
    <row r="714" spans="2:14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 t="str">
        <f t="shared" si="155"/>
        <v/>
      </c>
      <c r="N714" s="13"/>
    </row>
    <row r="715" spans="2:14">
      <c r="B715" s="272">
        <v>4300</v>
      </c>
      <c r="C715" s="1785" t="s">
        <v>1657</v>
      </c>
      <c r="D715" s="1786"/>
      <c r="E715" s="310">
        <f t="shared" ref="E715:L715" si="159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 t="str">
        <f t="shared" si="155"/>
        <v/>
      </c>
      <c r="N715" s="13"/>
    </row>
    <row r="716" spans="2:14">
      <c r="B716" s="362"/>
      <c r="C716" s="279">
        <v>4301</v>
      </c>
      <c r="D716" s="311" t="s">
        <v>241</v>
      </c>
      <c r="E716" s="281">
        <f t="shared" ref="E716:E721" si="160">F716+G716+H716</f>
        <v>0</v>
      </c>
      <c r="F716" s="152"/>
      <c r="G716" s="153"/>
      <c r="H716" s="1418"/>
      <c r="I716" s="152"/>
      <c r="J716" s="153"/>
      <c r="K716" s="1418"/>
      <c r="L716" s="281">
        <f t="shared" ref="L716:L721" si="161">I716+J716+K716</f>
        <v>0</v>
      </c>
      <c r="M716" s="12" t="str">
        <f t="shared" si="155"/>
        <v/>
      </c>
      <c r="N716" s="13"/>
    </row>
    <row r="717" spans="2:14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 t="str">
        <f t="shared" si="155"/>
        <v/>
      </c>
      <c r="N717" s="13"/>
    </row>
    <row r="718" spans="2:14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 t="str">
        <f t="shared" si="155"/>
        <v/>
      </c>
      <c r="N718" s="13"/>
    </row>
    <row r="719" spans="2:14">
      <c r="B719" s="272">
        <v>4400</v>
      </c>
      <c r="C719" s="1785" t="s">
        <v>1654</v>
      </c>
      <c r="D719" s="1786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 t="str">
        <f t="shared" si="155"/>
        <v/>
      </c>
      <c r="N719" s="13"/>
    </row>
    <row r="720" spans="2:14">
      <c r="B720" s="272">
        <v>4500</v>
      </c>
      <c r="C720" s="1785" t="s">
        <v>1655</v>
      </c>
      <c r="D720" s="1786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 t="str">
        <f t="shared" si="155"/>
        <v/>
      </c>
      <c r="N720" s="13"/>
    </row>
    <row r="721" spans="2:14">
      <c r="B721" s="272">
        <v>4600</v>
      </c>
      <c r="C721" s="1791" t="s">
        <v>244</v>
      </c>
      <c r="D721" s="1792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 t="str">
        <f t="shared" si="155"/>
        <v/>
      </c>
      <c r="N721" s="13"/>
    </row>
    <row r="722" spans="2:14">
      <c r="B722" s="272">
        <v>4900</v>
      </c>
      <c r="C722" s="1785" t="s">
        <v>270</v>
      </c>
      <c r="D722" s="1786"/>
      <c r="E722" s="310">
        <f t="shared" ref="E722:L722" si="16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 t="str">
        <f t="shared" si="155"/>
        <v/>
      </c>
      <c r="N722" s="13"/>
    </row>
    <row r="723" spans="2:14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 t="str">
        <f t="shared" si="155"/>
        <v/>
      </c>
      <c r="N723" s="13"/>
    </row>
    <row r="724" spans="2:14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 t="str">
        <f t="shared" si="155"/>
        <v/>
      </c>
      <c r="N724" s="13"/>
    </row>
    <row r="725" spans="2:14">
      <c r="B725" s="365">
        <v>5100</v>
      </c>
      <c r="C725" s="1789" t="s">
        <v>245</v>
      </c>
      <c r="D725" s="1790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 t="str">
        <f t="shared" si="155"/>
        <v/>
      </c>
      <c r="N725" s="13"/>
    </row>
    <row r="726" spans="2:14">
      <c r="B726" s="365">
        <v>5200</v>
      </c>
      <c r="C726" s="1789" t="s">
        <v>246</v>
      </c>
      <c r="D726" s="1790"/>
      <c r="E726" s="310">
        <f t="shared" ref="E726:L726" si="163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 t="str">
        <f t="shared" si="155"/>
        <v/>
      </c>
      <c r="N726" s="13"/>
    </row>
    <row r="727" spans="2:14">
      <c r="B727" s="366"/>
      <c r="C727" s="367">
        <v>5201</v>
      </c>
      <c r="D727" s="368" t="s">
        <v>247</v>
      </c>
      <c r="E727" s="281">
        <f t="shared" ref="E727:E733" si="164">F727+G727+H727</f>
        <v>0</v>
      </c>
      <c r="F727" s="152"/>
      <c r="G727" s="153"/>
      <c r="H727" s="1418"/>
      <c r="I727" s="152"/>
      <c r="J727" s="153"/>
      <c r="K727" s="1418"/>
      <c r="L727" s="281">
        <f t="shared" ref="L727:L733" si="165">I727+J727+K727</f>
        <v>0</v>
      </c>
      <c r="M727" s="12" t="str">
        <f t="shared" si="155"/>
        <v/>
      </c>
      <c r="N727" s="13"/>
    </row>
    <row r="728" spans="2:14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 t="str">
        <f t="shared" si="155"/>
        <v/>
      </c>
      <c r="N728" s="13"/>
    </row>
    <row r="729" spans="2:14">
      <c r="B729" s="366"/>
      <c r="C729" s="369">
        <v>5203</v>
      </c>
      <c r="D729" s="370" t="s">
        <v>614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 t="str">
        <f t="shared" si="155"/>
        <v/>
      </c>
      <c r="N729" s="13"/>
    </row>
    <row r="730" spans="2:14">
      <c r="B730" s="366"/>
      <c r="C730" s="369">
        <v>5204</v>
      </c>
      <c r="D730" s="370" t="s">
        <v>615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 t="str">
        <f t="shared" si="155"/>
        <v/>
      </c>
      <c r="N730" s="13"/>
    </row>
    <row r="731" spans="2:14">
      <c r="B731" s="366"/>
      <c r="C731" s="369">
        <v>5205</v>
      </c>
      <c r="D731" s="370" t="s">
        <v>616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 t="str">
        <f t="shared" si="155"/>
        <v/>
      </c>
      <c r="N731" s="13"/>
    </row>
    <row r="732" spans="2:14">
      <c r="B732" s="366"/>
      <c r="C732" s="369">
        <v>5206</v>
      </c>
      <c r="D732" s="370" t="s">
        <v>617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 t="str">
        <f t="shared" si="155"/>
        <v/>
      </c>
      <c r="N732" s="13"/>
    </row>
    <row r="733" spans="2:14">
      <c r="B733" s="366"/>
      <c r="C733" s="371">
        <v>5219</v>
      </c>
      <c r="D733" s="372" t="s">
        <v>618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 t="str">
        <f t="shared" ref="M733:M752" si="166">(IF($E733&lt;&gt;0,$M$2,IF($L733&lt;&gt;0,$M$2,"")))</f>
        <v/>
      </c>
      <c r="N733" s="13"/>
    </row>
    <row r="734" spans="2:14">
      <c r="B734" s="365">
        <v>5300</v>
      </c>
      <c r="C734" s="1789" t="s">
        <v>619</v>
      </c>
      <c r="D734" s="1790"/>
      <c r="E734" s="310">
        <f t="shared" ref="E734:L734" si="167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 t="str">
        <f t="shared" si="166"/>
        <v/>
      </c>
      <c r="N734" s="13"/>
    </row>
    <row r="735" spans="2:14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 t="str">
        <f t="shared" si="166"/>
        <v/>
      </c>
      <c r="N735" s="13"/>
    </row>
    <row r="736" spans="2:14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 t="str">
        <f t="shared" si="166"/>
        <v/>
      </c>
      <c r="N736" s="13"/>
    </row>
    <row r="737" spans="2:14">
      <c r="B737" s="365">
        <v>5400</v>
      </c>
      <c r="C737" s="1789" t="s">
        <v>681</v>
      </c>
      <c r="D737" s="1790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 t="str">
        <f t="shared" si="166"/>
        <v/>
      </c>
      <c r="N737" s="13"/>
    </row>
    <row r="738" spans="2:14">
      <c r="B738" s="272">
        <v>5500</v>
      </c>
      <c r="C738" s="1785" t="s">
        <v>682</v>
      </c>
      <c r="D738" s="1786"/>
      <c r="E738" s="310">
        <f t="shared" ref="E738:L738" si="16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 t="str">
        <f t="shared" si="166"/>
        <v/>
      </c>
      <c r="N738" s="13"/>
    </row>
    <row r="739" spans="2:14">
      <c r="B739" s="362"/>
      <c r="C739" s="279">
        <v>5501</v>
      </c>
      <c r="D739" s="311" t="s">
        <v>683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 t="str">
        <f t="shared" si="166"/>
        <v/>
      </c>
      <c r="N739" s="13"/>
    </row>
    <row r="740" spans="2:14">
      <c r="B740" s="362"/>
      <c r="C740" s="293">
        <v>5502</v>
      </c>
      <c r="D740" s="294" t="s">
        <v>684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 t="str">
        <f t="shared" si="166"/>
        <v/>
      </c>
      <c r="N740" s="13"/>
    </row>
    <row r="741" spans="2:14">
      <c r="B741" s="362"/>
      <c r="C741" s="293">
        <v>5503</v>
      </c>
      <c r="D741" s="363" t="s">
        <v>685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 t="str">
        <f t="shared" si="166"/>
        <v/>
      </c>
      <c r="N741" s="13"/>
    </row>
    <row r="742" spans="2:14">
      <c r="B742" s="362"/>
      <c r="C742" s="285">
        <v>5504</v>
      </c>
      <c r="D742" s="339" t="s">
        <v>686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 t="str">
        <f t="shared" si="166"/>
        <v/>
      </c>
      <c r="N742" s="13"/>
    </row>
    <row r="743" spans="2:14">
      <c r="B743" s="365">
        <v>5700</v>
      </c>
      <c r="C743" s="1793" t="s">
        <v>909</v>
      </c>
      <c r="D743" s="1794"/>
      <c r="E743" s="310">
        <f>SUM(E744:E746)</f>
        <v>0</v>
      </c>
      <c r="F743" s="1470">
        <v>0</v>
      </c>
      <c r="G743" s="1470">
        <v>0</v>
      </c>
      <c r="H743" s="1470">
        <v>0</v>
      </c>
      <c r="I743" s="1470">
        <v>0</v>
      </c>
      <c r="J743" s="1470">
        <v>0</v>
      </c>
      <c r="K743" s="1470">
        <v>0</v>
      </c>
      <c r="L743" s="310">
        <f>SUM(L744:L746)</f>
        <v>0</v>
      </c>
      <c r="M743" s="12" t="str">
        <f t="shared" si="166"/>
        <v/>
      </c>
      <c r="N743" s="13"/>
    </row>
    <row r="744" spans="2:14">
      <c r="B744" s="366"/>
      <c r="C744" s="367">
        <v>5701</v>
      </c>
      <c r="D744" s="368" t="s">
        <v>687</v>
      </c>
      <c r="E744" s="281">
        <f>F744+G744+H744</f>
        <v>0</v>
      </c>
      <c r="F744" s="1471">
        <v>0</v>
      </c>
      <c r="G744" s="1471">
        <v>0</v>
      </c>
      <c r="H744" s="1472">
        <v>0</v>
      </c>
      <c r="I744" s="1666">
        <v>0</v>
      </c>
      <c r="J744" s="1471">
        <v>0</v>
      </c>
      <c r="K744" s="1471">
        <v>0</v>
      </c>
      <c r="L744" s="281">
        <f>I744+J744+K744</f>
        <v>0</v>
      </c>
      <c r="M744" s="12" t="str">
        <f t="shared" si="166"/>
        <v/>
      </c>
      <c r="N744" s="13"/>
    </row>
    <row r="745" spans="2:14">
      <c r="B745" s="366"/>
      <c r="C745" s="373">
        <v>5702</v>
      </c>
      <c r="D745" s="374" t="s">
        <v>688</v>
      </c>
      <c r="E745" s="314">
        <f>F745+G745+H745</f>
        <v>0</v>
      </c>
      <c r="F745" s="1471">
        <v>0</v>
      </c>
      <c r="G745" s="1471">
        <v>0</v>
      </c>
      <c r="H745" s="1472">
        <v>0</v>
      </c>
      <c r="I745" s="1666">
        <v>0</v>
      </c>
      <c r="J745" s="1471">
        <v>0</v>
      </c>
      <c r="K745" s="1471">
        <v>0</v>
      </c>
      <c r="L745" s="314">
        <f>I745+J745+K745</f>
        <v>0</v>
      </c>
      <c r="M745" s="12" t="str">
        <f t="shared" si="166"/>
        <v/>
      </c>
      <c r="N745" s="13"/>
    </row>
    <row r="746" spans="2:14">
      <c r="B746" s="292"/>
      <c r="C746" s="375">
        <v>4071</v>
      </c>
      <c r="D746" s="376" t="s">
        <v>689</v>
      </c>
      <c r="E746" s="377">
        <f>F746+G746+H746</f>
        <v>0</v>
      </c>
      <c r="F746" s="1471">
        <v>0</v>
      </c>
      <c r="G746" s="1471">
        <v>0</v>
      </c>
      <c r="H746" s="1472">
        <v>0</v>
      </c>
      <c r="I746" s="1666">
        <v>0</v>
      </c>
      <c r="J746" s="1471">
        <v>0</v>
      </c>
      <c r="K746" s="1471">
        <v>0</v>
      </c>
      <c r="L746" s="377">
        <f>I746+J746+K746</f>
        <v>0</v>
      </c>
      <c r="M746" s="12" t="str">
        <f t="shared" si="166"/>
        <v/>
      </c>
      <c r="N746" s="13"/>
    </row>
    <row r="747" spans="2:14">
      <c r="B747" s="582"/>
      <c r="C747" s="1795" t="s">
        <v>690</v>
      </c>
      <c r="D747" s="1796"/>
      <c r="E747" s="1438"/>
      <c r="F747" s="1438"/>
      <c r="G747" s="1438"/>
      <c r="H747" s="1438"/>
      <c r="I747" s="1438"/>
      <c r="J747" s="1438"/>
      <c r="K747" s="1438"/>
      <c r="L747" s="1439"/>
      <c r="M747" s="12" t="str">
        <f t="shared" si="166"/>
        <v/>
      </c>
      <c r="N747" s="13"/>
    </row>
    <row r="748" spans="2:14">
      <c r="B748" s="381">
        <v>98</v>
      </c>
      <c r="C748" s="1795" t="s">
        <v>690</v>
      </c>
      <c r="D748" s="1796"/>
      <c r="E748" s="382">
        <f>F748+G748+H748</f>
        <v>0</v>
      </c>
      <c r="F748" s="1429"/>
      <c r="G748" s="1430"/>
      <c r="H748" s="1431"/>
      <c r="I748" s="1460">
        <v>0</v>
      </c>
      <c r="J748" s="1461">
        <v>0</v>
      </c>
      <c r="K748" s="1462">
        <v>0</v>
      </c>
      <c r="L748" s="382">
        <f>I748+J748+K748</f>
        <v>0</v>
      </c>
      <c r="M748" s="12" t="str">
        <f t="shared" si="166"/>
        <v/>
      </c>
      <c r="N748" s="13"/>
    </row>
    <row r="749" spans="2:14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 t="str">
        <f t="shared" si="166"/>
        <v/>
      </c>
      <c r="N749" s="13"/>
    </row>
    <row r="750" spans="2:14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 t="str">
        <f t="shared" si="166"/>
        <v/>
      </c>
      <c r="N750" s="13"/>
    </row>
    <row r="751" spans="2:14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 t="str">
        <f t="shared" si="166"/>
        <v/>
      </c>
      <c r="N751" s="13"/>
    </row>
    <row r="752" spans="2:14">
      <c r="B752" s="1463"/>
      <c r="C752" s="393" t="s">
        <v>736</v>
      </c>
      <c r="D752" s="1432">
        <f>+B752</f>
        <v>0</v>
      </c>
      <c r="E752" s="395">
        <f t="shared" ref="E752:L752" si="169">SUM(E637,E640,E646,E654,E655,E673,E677,E683,E686,E687,E688,E689,E690,E699,E705,E706,E707,E708,E715,E719,E720,E721,E722,E725,E726,E734,E737,E738,E743)+E748</f>
        <v>240667</v>
      </c>
      <c r="F752" s="396">
        <f t="shared" si="169"/>
        <v>240667</v>
      </c>
      <c r="G752" s="397">
        <f t="shared" si="169"/>
        <v>0</v>
      </c>
      <c r="H752" s="398">
        <f t="shared" si="169"/>
        <v>0</v>
      </c>
      <c r="I752" s="396">
        <f t="shared" si="169"/>
        <v>0</v>
      </c>
      <c r="J752" s="397">
        <f t="shared" si="169"/>
        <v>0</v>
      </c>
      <c r="K752" s="398">
        <f t="shared" si="169"/>
        <v>0</v>
      </c>
      <c r="L752" s="395">
        <f t="shared" si="169"/>
        <v>0</v>
      </c>
      <c r="M752" s="12">
        <f t="shared" si="166"/>
        <v>1</v>
      </c>
      <c r="N752" s="73" t="str">
        <f>LEFT(C634,1)</f>
        <v>3</v>
      </c>
    </row>
    <row r="753" spans="2:13">
      <c r="B753" s="79" t="s">
        <v>120</v>
      </c>
      <c r="C753" s="1"/>
      <c r="L753" s="6"/>
      <c r="M753" s="7">
        <f>(IF($E752&lt;&gt;0,$M$2,IF($L752&lt;&gt;0,$M$2,"")))</f>
        <v>1</v>
      </c>
    </row>
    <row r="754" spans="2:13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 t="str">
        <f>(IF(E750&lt;&gt;0,$G$2,IF(L750&lt;&gt;0,$G$2,"")))</f>
        <v/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 t="str">
        <f>(IF(E751&lt;&gt;0,$G$2,IF(L751&lt;&gt;0,$G$2,"")))</f>
        <v/>
      </c>
    </row>
    <row r="757" spans="2:13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>
      <c r="B759" s="1810" t="str">
        <f>$B$7</f>
        <v>ОТЧЕТНИ ДАННИ ПО ЕБК ЗА ИЗПЪЛНЕНИЕТО НА БЮДЖЕТА</v>
      </c>
      <c r="C759" s="1811"/>
      <c r="D759" s="1811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>
      <c r="B760" s="228"/>
      <c r="C760" s="391"/>
      <c r="D760" s="400"/>
      <c r="E760" s="406" t="s">
        <v>461</v>
      </c>
      <c r="F760" s="406" t="s">
        <v>830</v>
      </c>
      <c r="G760" s="237"/>
      <c r="H760" s="1362" t="s">
        <v>1247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8.75">
      <c r="B761" s="1780" t="str">
        <f>$B$9</f>
        <v>СУ Г. С. Раковски</v>
      </c>
      <c r="C761" s="1781"/>
      <c r="D761" s="1782"/>
      <c r="E761" s="115">
        <f>$E$9</f>
        <v>44197</v>
      </c>
      <c r="F761" s="226">
        <f>$F$9</f>
        <v>44377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843" t="str">
        <f>$B$12</f>
        <v>Велико Търново</v>
      </c>
      <c r="C764" s="1844"/>
      <c r="D764" s="1845"/>
      <c r="E764" s="410" t="s">
        <v>885</v>
      </c>
      <c r="F764" s="1360" t="str">
        <f>$F$12</f>
        <v>5401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886</v>
      </c>
      <c r="E766" s="238">
        <f>$E$15</f>
        <v>0</v>
      </c>
      <c r="F766" s="414" t="str">
        <f>$F$15</f>
        <v>БЮДЖЕТ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462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708</v>
      </c>
      <c r="E768" s="1749" t="s">
        <v>2072</v>
      </c>
      <c r="F768" s="1750"/>
      <c r="G768" s="1750"/>
      <c r="H768" s="1751"/>
      <c r="I768" s="1758" t="s">
        <v>2073</v>
      </c>
      <c r="J768" s="1759"/>
      <c r="K768" s="1759"/>
      <c r="L768" s="1760"/>
      <c r="M768" s="7">
        <f>(IF($E890&lt;&gt;0,$M$2,IF($L890&lt;&gt;0,$M$2,"")))</f>
        <v>1</v>
      </c>
    </row>
    <row r="769" spans="2:14" ht="56.25">
      <c r="B769" s="250" t="s">
        <v>62</v>
      </c>
      <c r="C769" s="251" t="s">
        <v>463</v>
      </c>
      <c r="D769" s="252" t="s">
        <v>709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0" t="str">
        <f>$L$20</f>
        <v>ОТЧЕТ                                    ОБЩО</v>
      </c>
      <c r="M769" s="7">
        <f>(IF($E890&lt;&gt;0,$M$2,IF($L890&lt;&gt;0,$M$2,"")))</f>
        <v>1</v>
      </c>
    </row>
    <row r="770" spans="2:14" ht="18.75">
      <c r="B770" s="258"/>
      <c r="C770" s="259"/>
      <c r="D770" s="260" t="s">
        <v>738</v>
      </c>
      <c r="E770" s="1454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4">
      <c r="B771" s="1451"/>
      <c r="C771" s="1597" t="e">
        <f>VLOOKUP(D771,OP_LIST2,2,FALSE)</f>
        <v>#N/A</v>
      </c>
      <c r="D771" s="1457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4">
      <c r="B772" s="1668" t="s">
        <v>2071</v>
      </c>
      <c r="C772" s="1458">
        <f>VLOOKUP(D773,EBK_DEIN2,2,FALSE)</f>
        <v>3338</v>
      </c>
      <c r="D772" s="1457" t="s">
        <v>787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4">
      <c r="B773" s="1450"/>
      <c r="C773" s="1586">
        <f>+C772</f>
        <v>3338</v>
      </c>
      <c r="D773" s="1452" t="s">
        <v>1999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4">
      <c r="B774" s="1455"/>
      <c r="C774" s="1453"/>
      <c r="D774" s="1456" t="s">
        <v>710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>
      <c r="B775" s="272">
        <v>100</v>
      </c>
      <c r="C775" s="1778" t="s">
        <v>739</v>
      </c>
      <c r="D775" s="1779"/>
      <c r="E775" s="273">
        <f t="shared" ref="E775:L775" si="170">SUM(E776:E777)</f>
        <v>1960</v>
      </c>
      <c r="F775" s="274">
        <f t="shared" si="170"/>
        <v>1960</v>
      </c>
      <c r="G775" s="275">
        <f t="shared" si="170"/>
        <v>0</v>
      </c>
      <c r="H775" s="276">
        <f t="shared" si="170"/>
        <v>0</v>
      </c>
      <c r="I775" s="274">
        <f t="shared" si="170"/>
        <v>0</v>
      </c>
      <c r="J775" s="275">
        <f t="shared" si="170"/>
        <v>0</v>
      </c>
      <c r="K775" s="276">
        <f t="shared" si="170"/>
        <v>0</v>
      </c>
      <c r="L775" s="273">
        <f t="shared" si="170"/>
        <v>0</v>
      </c>
      <c r="M775" s="12">
        <f t="shared" ref="M775:M806" si="171">(IF($E775&lt;&gt;0,$M$2,IF($L775&lt;&gt;0,$M$2,"")))</f>
        <v>1</v>
      </c>
      <c r="N775" s="13"/>
    </row>
    <row r="776" spans="2:14">
      <c r="B776" s="278"/>
      <c r="C776" s="279">
        <v>101</v>
      </c>
      <c r="D776" s="280" t="s">
        <v>740</v>
      </c>
      <c r="E776" s="281">
        <f>F776+G776+H776</f>
        <v>1960</v>
      </c>
      <c r="F776" s="152">
        <v>1960</v>
      </c>
      <c r="G776" s="153"/>
      <c r="H776" s="1418"/>
      <c r="I776" s="152">
        <v>0</v>
      </c>
      <c r="J776" s="153"/>
      <c r="K776" s="1418"/>
      <c r="L776" s="281">
        <f>I776+J776+K776</f>
        <v>0</v>
      </c>
      <c r="M776" s="12">
        <f t="shared" si="171"/>
        <v>1</v>
      </c>
      <c r="N776" s="13"/>
    </row>
    <row r="777" spans="2:14">
      <c r="B777" s="278"/>
      <c r="C777" s="285">
        <v>102</v>
      </c>
      <c r="D777" s="286" t="s">
        <v>741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 t="str">
        <f t="shared" si="171"/>
        <v/>
      </c>
      <c r="N777" s="13"/>
    </row>
    <row r="778" spans="2:14">
      <c r="B778" s="272">
        <v>200</v>
      </c>
      <c r="C778" s="1774" t="s">
        <v>742</v>
      </c>
      <c r="D778" s="1775"/>
      <c r="E778" s="273">
        <f t="shared" ref="E778:L778" si="172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0</v>
      </c>
      <c r="K778" s="276">
        <f t="shared" si="172"/>
        <v>0</v>
      </c>
      <c r="L778" s="273">
        <f t="shared" si="172"/>
        <v>0</v>
      </c>
      <c r="M778" s="12" t="str">
        <f t="shared" si="171"/>
        <v/>
      </c>
      <c r="N778" s="13"/>
    </row>
    <row r="779" spans="2:14">
      <c r="B779" s="291"/>
      <c r="C779" s="279">
        <v>201</v>
      </c>
      <c r="D779" s="280" t="s">
        <v>743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 t="str">
        <f t="shared" si="171"/>
        <v/>
      </c>
      <c r="N779" s="13"/>
    </row>
    <row r="780" spans="2:14">
      <c r="B780" s="292"/>
      <c r="C780" s="293">
        <v>202</v>
      </c>
      <c r="D780" s="294" t="s">
        <v>744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 t="str">
        <f t="shared" si="171"/>
        <v/>
      </c>
      <c r="N780" s="13"/>
    </row>
    <row r="781" spans="2:14" ht="31.5">
      <c r="B781" s="299"/>
      <c r="C781" s="293">
        <v>205</v>
      </c>
      <c r="D781" s="294" t="s">
        <v>591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 t="str">
        <f t="shared" si="171"/>
        <v/>
      </c>
      <c r="N781" s="13"/>
    </row>
    <row r="782" spans="2:14">
      <c r="B782" s="299"/>
      <c r="C782" s="293">
        <v>208</v>
      </c>
      <c r="D782" s="300" t="s">
        <v>592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 t="str">
        <f t="shared" si="171"/>
        <v/>
      </c>
      <c r="N782" s="13"/>
    </row>
    <row r="783" spans="2:14">
      <c r="B783" s="291"/>
      <c r="C783" s="285">
        <v>209</v>
      </c>
      <c r="D783" s="301" t="s">
        <v>593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 t="str">
        <f t="shared" si="171"/>
        <v/>
      </c>
      <c r="N783" s="13"/>
    </row>
    <row r="784" spans="2:14">
      <c r="B784" s="272">
        <v>500</v>
      </c>
      <c r="C784" s="1776" t="s">
        <v>192</v>
      </c>
      <c r="D784" s="1777"/>
      <c r="E784" s="273">
        <f t="shared" ref="E784:L784" si="173">SUM(E785:E791)</f>
        <v>515</v>
      </c>
      <c r="F784" s="274">
        <f t="shared" si="173"/>
        <v>515</v>
      </c>
      <c r="G784" s="275">
        <f t="shared" si="173"/>
        <v>0</v>
      </c>
      <c r="H784" s="276">
        <f t="shared" si="173"/>
        <v>0</v>
      </c>
      <c r="I784" s="274">
        <f t="shared" si="173"/>
        <v>0</v>
      </c>
      <c r="J784" s="275">
        <f t="shared" si="173"/>
        <v>0</v>
      </c>
      <c r="K784" s="276">
        <f t="shared" si="173"/>
        <v>0</v>
      </c>
      <c r="L784" s="273">
        <f t="shared" si="173"/>
        <v>0</v>
      </c>
      <c r="M784" s="12">
        <f t="shared" si="171"/>
        <v>1</v>
      </c>
      <c r="N784" s="13"/>
    </row>
    <row r="785" spans="2:14">
      <c r="B785" s="291"/>
      <c r="C785" s="302">
        <v>551</v>
      </c>
      <c r="D785" s="303" t="s">
        <v>193</v>
      </c>
      <c r="E785" s="281">
        <f t="shared" ref="E785:E792" si="174">F785+G785+H785</f>
        <v>200</v>
      </c>
      <c r="F785" s="152">
        <v>200</v>
      </c>
      <c r="G785" s="153"/>
      <c r="H785" s="1418"/>
      <c r="I785" s="152">
        <v>0</v>
      </c>
      <c r="J785" s="153"/>
      <c r="K785" s="1418"/>
      <c r="L785" s="281">
        <f t="shared" ref="L785:L792" si="175">I785+J785+K785</f>
        <v>0</v>
      </c>
      <c r="M785" s="12">
        <f t="shared" si="171"/>
        <v>1</v>
      </c>
      <c r="N785" s="13"/>
    </row>
    <row r="786" spans="2:14">
      <c r="B786" s="291"/>
      <c r="C786" s="304">
        <v>552</v>
      </c>
      <c r="D786" s="305" t="s">
        <v>904</v>
      </c>
      <c r="E786" s="295">
        <f t="shared" si="174"/>
        <v>95</v>
      </c>
      <c r="F786" s="158">
        <v>95</v>
      </c>
      <c r="G786" s="159"/>
      <c r="H786" s="1420"/>
      <c r="I786" s="158">
        <v>0</v>
      </c>
      <c r="J786" s="159"/>
      <c r="K786" s="1420"/>
      <c r="L786" s="295">
        <f t="shared" si="175"/>
        <v>0</v>
      </c>
      <c r="M786" s="12">
        <f t="shared" si="171"/>
        <v>1</v>
      </c>
      <c r="N786" s="13"/>
    </row>
    <row r="787" spans="2:14">
      <c r="B787" s="306"/>
      <c r="C787" s="304">
        <v>558</v>
      </c>
      <c r="D787" s="307" t="s">
        <v>866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 t="str">
        <f t="shared" si="171"/>
        <v/>
      </c>
      <c r="N787" s="13"/>
    </row>
    <row r="788" spans="2:14">
      <c r="B788" s="306"/>
      <c r="C788" s="304">
        <v>560</v>
      </c>
      <c r="D788" s="307" t="s">
        <v>194</v>
      </c>
      <c r="E788" s="295">
        <f t="shared" si="174"/>
        <v>140</v>
      </c>
      <c r="F788" s="158">
        <v>140</v>
      </c>
      <c r="G788" s="159"/>
      <c r="H788" s="1420"/>
      <c r="I788" s="158">
        <v>0</v>
      </c>
      <c r="J788" s="159"/>
      <c r="K788" s="1420"/>
      <c r="L788" s="295">
        <f t="shared" si="175"/>
        <v>0</v>
      </c>
      <c r="M788" s="12">
        <f t="shared" si="171"/>
        <v>1</v>
      </c>
      <c r="N788" s="13"/>
    </row>
    <row r="789" spans="2:14">
      <c r="B789" s="306"/>
      <c r="C789" s="304">
        <v>580</v>
      </c>
      <c r="D789" s="305" t="s">
        <v>195</v>
      </c>
      <c r="E789" s="295">
        <f t="shared" si="174"/>
        <v>80</v>
      </c>
      <c r="F789" s="158">
        <v>80</v>
      </c>
      <c r="G789" s="159"/>
      <c r="H789" s="1420"/>
      <c r="I789" s="158">
        <v>0</v>
      </c>
      <c r="J789" s="159"/>
      <c r="K789" s="1420"/>
      <c r="L789" s="295">
        <f t="shared" si="175"/>
        <v>0</v>
      </c>
      <c r="M789" s="12">
        <f t="shared" si="171"/>
        <v>1</v>
      </c>
      <c r="N789" s="13"/>
    </row>
    <row r="790" spans="2:14">
      <c r="B790" s="291"/>
      <c r="C790" s="304">
        <v>588</v>
      </c>
      <c r="D790" s="305" t="s">
        <v>868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 t="str">
        <f t="shared" si="171"/>
        <v/>
      </c>
      <c r="N790" s="13"/>
    </row>
    <row r="791" spans="2:14" ht="31.5">
      <c r="B791" s="291"/>
      <c r="C791" s="308">
        <v>590</v>
      </c>
      <c r="D791" s="309" t="s">
        <v>196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 t="str">
        <f t="shared" si="171"/>
        <v/>
      </c>
      <c r="N791" s="13"/>
    </row>
    <row r="792" spans="2:14">
      <c r="B792" s="272">
        <v>800</v>
      </c>
      <c r="C792" s="1787" t="s">
        <v>197</v>
      </c>
      <c r="D792" s="1788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 t="str">
        <f t="shared" si="171"/>
        <v/>
      </c>
      <c r="N792" s="13"/>
    </row>
    <row r="793" spans="2:14">
      <c r="B793" s="272">
        <v>1000</v>
      </c>
      <c r="C793" s="1774" t="s">
        <v>198</v>
      </c>
      <c r="D793" s="1775"/>
      <c r="E793" s="310">
        <f t="shared" ref="E793:L793" si="176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0</v>
      </c>
      <c r="J793" s="275">
        <f t="shared" si="176"/>
        <v>0</v>
      </c>
      <c r="K793" s="276">
        <f t="shared" si="176"/>
        <v>0</v>
      </c>
      <c r="L793" s="310">
        <f t="shared" si="176"/>
        <v>0</v>
      </c>
      <c r="M793" s="12" t="str">
        <f t="shared" si="171"/>
        <v/>
      </c>
      <c r="N793" s="13"/>
    </row>
    <row r="794" spans="2:14">
      <c r="B794" s="292"/>
      <c r="C794" s="279">
        <v>1011</v>
      </c>
      <c r="D794" s="311" t="s">
        <v>199</v>
      </c>
      <c r="E794" s="281">
        <f t="shared" ref="E794:E810" si="177">F794+G794+H794</f>
        <v>0</v>
      </c>
      <c r="F794" s="152"/>
      <c r="G794" s="153"/>
      <c r="H794" s="1418"/>
      <c r="I794" s="152"/>
      <c r="J794" s="153"/>
      <c r="K794" s="1418"/>
      <c r="L794" s="281">
        <f t="shared" ref="L794:L810" si="178">I794+J794+K794</f>
        <v>0</v>
      </c>
      <c r="M794" s="12" t="str">
        <f t="shared" si="171"/>
        <v/>
      </c>
      <c r="N794" s="13"/>
    </row>
    <row r="795" spans="2:14">
      <c r="B795" s="292"/>
      <c r="C795" s="293">
        <v>1012</v>
      </c>
      <c r="D795" s="294" t="s">
        <v>200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 t="str">
        <f t="shared" si="171"/>
        <v/>
      </c>
      <c r="N795" s="13"/>
    </row>
    <row r="796" spans="2:14">
      <c r="B796" s="292"/>
      <c r="C796" s="293">
        <v>1013</v>
      </c>
      <c r="D796" s="294" t="s">
        <v>201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 t="str">
        <f t="shared" si="171"/>
        <v/>
      </c>
      <c r="N796" s="13"/>
    </row>
    <row r="797" spans="2:14">
      <c r="B797" s="292"/>
      <c r="C797" s="293">
        <v>1014</v>
      </c>
      <c r="D797" s="294" t="s">
        <v>202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 t="str">
        <f t="shared" si="171"/>
        <v/>
      </c>
      <c r="N797" s="13"/>
    </row>
    <row r="798" spans="2:14">
      <c r="B798" s="292"/>
      <c r="C798" s="293">
        <v>1015</v>
      </c>
      <c r="D798" s="294" t="s">
        <v>203</v>
      </c>
      <c r="E798" s="295">
        <f t="shared" si="177"/>
        <v>0</v>
      </c>
      <c r="F798" s="158"/>
      <c r="G798" s="159"/>
      <c r="H798" s="1420"/>
      <c r="I798" s="158"/>
      <c r="J798" s="159"/>
      <c r="K798" s="1420"/>
      <c r="L798" s="295">
        <f t="shared" si="178"/>
        <v>0</v>
      </c>
      <c r="M798" s="12" t="str">
        <f t="shared" si="171"/>
        <v/>
      </c>
      <c r="N798" s="13"/>
    </row>
    <row r="799" spans="2:14">
      <c r="B799" s="292"/>
      <c r="C799" s="312">
        <v>1016</v>
      </c>
      <c r="D799" s="313" t="s">
        <v>204</v>
      </c>
      <c r="E799" s="314">
        <f t="shared" si="177"/>
        <v>0</v>
      </c>
      <c r="F799" s="164"/>
      <c r="G799" s="165"/>
      <c r="H799" s="1419"/>
      <c r="I799" s="164"/>
      <c r="J799" s="165"/>
      <c r="K799" s="1419"/>
      <c r="L799" s="314">
        <f t="shared" si="178"/>
        <v>0</v>
      </c>
      <c r="M799" s="12" t="str">
        <f t="shared" si="171"/>
        <v/>
      </c>
      <c r="N799" s="13"/>
    </row>
    <row r="800" spans="2:14">
      <c r="B800" s="278"/>
      <c r="C800" s="318">
        <v>1020</v>
      </c>
      <c r="D800" s="319" t="s">
        <v>205</v>
      </c>
      <c r="E800" s="320">
        <f t="shared" si="177"/>
        <v>0</v>
      </c>
      <c r="F800" s="454"/>
      <c r="G800" s="455"/>
      <c r="H800" s="1428"/>
      <c r="I800" s="454"/>
      <c r="J800" s="455"/>
      <c r="K800" s="1428"/>
      <c r="L800" s="320">
        <f t="shared" si="178"/>
        <v>0</v>
      </c>
      <c r="M800" s="12" t="str">
        <f t="shared" si="171"/>
        <v/>
      </c>
      <c r="N800" s="13"/>
    </row>
    <row r="801" spans="2:14">
      <c r="B801" s="292"/>
      <c r="C801" s="324">
        <v>1030</v>
      </c>
      <c r="D801" s="325" t="s">
        <v>206</v>
      </c>
      <c r="E801" s="326">
        <f t="shared" si="177"/>
        <v>0</v>
      </c>
      <c r="F801" s="449"/>
      <c r="G801" s="450"/>
      <c r="H801" s="1425"/>
      <c r="I801" s="449"/>
      <c r="J801" s="450"/>
      <c r="K801" s="1425"/>
      <c r="L801" s="326">
        <f t="shared" si="178"/>
        <v>0</v>
      </c>
      <c r="M801" s="12" t="str">
        <f t="shared" si="171"/>
        <v/>
      </c>
      <c r="N801" s="13"/>
    </row>
    <row r="802" spans="2:14">
      <c r="B802" s="292"/>
      <c r="C802" s="318">
        <v>1051</v>
      </c>
      <c r="D802" s="331" t="s">
        <v>207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 t="str">
        <f t="shared" si="171"/>
        <v/>
      </c>
      <c r="N802" s="13"/>
    </row>
    <row r="803" spans="2:14">
      <c r="B803" s="292"/>
      <c r="C803" s="293">
        <v>1052</v>
      </c>
      <c r="D803" s="294" t="s">
        <v>208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 t="str">
        <f t="shared" si="171"/>
        <v/>
      </c>
      <c r="N803" s="13"/>
    </row>
    <row r="804" spans="2:14">
      <c r="B804" s="292"/>
      <c r="C804" s="324">
        <v>1053</v>
      </c>
      <c r="D804" s="325" t="s">
        <v>869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 t="str">
        <f t="shared" si="171"/>
        <v/>
      </c>
      <c r="N804" s="13"/>
    </row>
    <row r="805" spans="2:14">
      <c r="B805" s="292"/>
      <c r="C805" s="318">
        <v>1062</v>
      </c>
      <c r="D805" s="319" t="s">
        <v>209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 t="str">
        <f t="shared" si="171"/>
        <v/>
      </c>
      <c r="N805" s="13"/>
    </row>
    <row r="806" spans="2:14">
      <c r="B806" s="292"/>
      <c r="C806" s="324">
        <v>1063</v>
      </c>
      <c r="D806" s="332" t="s">
        <v>796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 t="str">
        <f t="shared" si="171"/>
        <v/>
      </c>
      <c r="N806" s="13"/>
    </row>
    <row r="807" spans="2:14">
      <c r="B807" s="292"/>
      <c r="C807" s="333">
        <v>1069</v>
      </c>
      <c r="D807" s="334" t="s">
        <v>210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 t="str">
        <f t="shared" ref="M807:M838" si="179">(IF($E807&lt;&gt;0,$M$2,IF($L807&lt;&gt;0,$M$2,"")))</f>
        <v/>
      </c>
      <c r="N807" s="13"/>
    </row>
    <row r="808" spans="2:14">
      <c r="B808" s="278"/>
      <c r="C808" s="318">
        <v>1091</v>
      </c>
      <c r="D808" s="331" t="s">
        <v>905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 t="str">
        <f t="shared" si="179"/>
        <v/>
      </c>
      <c r="N808" s="13"/>
    </row>
    <row r="809" spans="2:14">
      <c r="B809" s="292"/>
      <c r="C809" s="293">
        <v>1092</v>
      </c>
      <c r="D809" s="294" t="s">
        <v>302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 t="str">
        <f t="shared" si="179"/>
        <v/>
      </c>
      <c r="N809" s="13"/>
    </row>
    <row r="810" spans="2:14">
      <c r="B810" s="292"/>
      <c r="C810" s="285">
        <v>1098</v>
      </c>
      <c r="D810" s="339" t="s">
        <v>211</v>
      </c>
      <c r="E810" s="287">
        <f t="shared" si="177"/>
        <v>0</v>
      </c>
      <c r="F810" s="173"/>
      <c r="G810" s="174"/>
      <c r="H810" s="1421"/>
      <c r="I810" s="173"/>
      <c r="J810" s="174"/>
      <c r="K810" s="1421"/>
      <c r="L810" s="287">
        <f t="shared" si="178"/>
        <v>0</v>
      </c>
      <c r="M810" s="12" t="str">
        <f t="shared" si="179"/>
        <v/>
      </c>
      <c r="N810" s="13"/>
    </row>
    <row r="811" spans="2:14">
      <c r="B811" s="272">
        <v>1900</v>
      </c>
      <c r="C811" s="1785" t="s">
        <v>269</v>
      </c>
      <c r="D811" s="1786"/>
      <c r="E811" s="310">
        <f t="shared" ref="E811:L811" si="180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 t="str">
        <f t="shared" si="179"/>
        <v/>
      </c>
      <c r="N811" s="13"/>
    </row>
    <row r="812" spans="2:14">
      <c r="B812" s="292"/>
      <c r="C812" s="279">
        <v>1901</v>
      </c>
      <c r="D812" s="340" t="s">
        <v>906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 t="str">
        <f t="shared" si="179"/>
        <v/>
      </c>
      <c r="N812" s="13"/>
    </row>
    <row r="813" spans="2:14">
      <c r="B813" s="341"/>
      <c r="C813" s="293">
        <v>1981</v>
      </c>
      <c r="D813" s="342" t="s">
        <v>907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 t="str">
        <f t="shared" si="179"/>
        <v/>
      </c>
      <c r="N813" s="13"/>
    </row>
    <row r="814" spans="2:14">
      <c r="B814" s="292"/>
      <c r="C814" s="285">
        <v>1991</v>
      </c>
      <c r="D814" s="343" t="s">
        <v>908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 t="str">
        <f t="shared" si="179"/>
        <v/>
      </c>
      <c r="N814" s="13"/>
    </row>
    <row r="815" spans="2:14">
      <c r="B815" s="272">
        <v>2100</v>
      </c>
      <c r="C815" s="1785" t="s">
        <v>717</v>
      </c>
      <c r="D815" s="1786"/>
      <c r="E815" s="310">
        <f t="shared" ref="E815:L815" si="181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 t="str">
        <f t="shared" si="179"/>
        <v/>
      </c>
      <c r="N815" s="13"/>
    </row>
    <row r="816" spans="2:14">
      <c r="B816" s="292"/>
      <c r="C816" s="279">
        <v>2110</v>
      </c>
      <c r="D816" s="344" t="s">
        <v>212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 t="str">
        <f t="shared" si="179"/>
        <v/>
      </c>
      <c r="N816" s="13"/>
    </row>
    <row r="817" spans="2:14">
      <c r="B817" s="341"/>
      <c r="C817" s="293">
        <v>2120</v>
      </c>
      <c r="D817" s="300" t="s">
        <v>213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 t="str">
        <f t="shared" si="179"/>
        <v/>
      </c>
      <c r="N817" s="13"/>
    </row>
    <row r="818" spans="2:14">
      <c r="B818" s="341"/>
      <c r="C818" s="293">
        <v>2125</v>
      </c>
      <c r="D818" s="300" t="s">
        <v>214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 t="str">
        <f t="shared" si="179"/>
        <v/>
      </c>
      <c r="N818" s="13"/>
    </row>
    <row r="819" spans="2:14">
      <c r="B819" s="291"/>
      <c r="C819" s="293">
        <v>2140</v>
      </c>
      <c r="D819" s="300" t="s">
        <v>215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 t="str">
        <f t="shared" si="179"/>
        <v/>
      </c>
      <c r="N819" s="13"/>
    </row>
    <row r="820" spans="2:14">
      <c r="B820" s="292"/>
      <c r="C820" s="285">
        <v>2190</v>
      </c>
      <c r="D820" s="345" t="s">
        <v>216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 t="str">
        <f t="shared" si="179"/>
        <v/>
      </c>
      <c r="N820" s="13"/>
    </row>
    <row r="821" spans="2:14">
      <c r="B821" s="272">
        <v>2200</v>
      </c>
      <c r="C821" s="1785" t="s">
        <v>217</v>
      </c>
      <c r="D821" s="1786"/>
      <c r="E821" s="310">
        <f t="shared" ref="E821:L821" si="182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 t="str">
        <f t="shared" si="179"/>
        <v/>
      </c>
      <c r="N821" s="13"/>
    </row>
    <row r="822" spans="2:14">
      <c r="B822" s="292"/>
      <c r="C822" s="279">
        <v>2221</v>
      </c>
      <c r="D822" s="280" t="s">
        <v>303</v>
      </c>
      <c r="E822" s="281">
        <f t="shared" ref="E822:E827" si="183">F822+G822+H822</f>
        <v>0</v>
      </c>
      <c r="F822" s="152"/>
      <c r="G822" s="153"/>
      <c r="H822" s="1418"/>
      <c r="I822" s="152"/>
      <c r="J822" s="153"/>
      <c r="K822" s="1418"/>
      <c r="L822" s="281">
        <f t="shared" ref="L822:L827" si="184">I822+J822+K822</f>
        <v>0</v>
      </c>
      <c r="M822" s="12" t="str">
        <f t="shared" si="179"/>
        <v/>
      </c>
      <c r="N822" s="13"/>
    </row>
    <row r="823" spans="2:14">
      <c r="B823" s="292"/>
      <c r="C823" s="285">
        <v>2224</v>
      </c>
      <c r="D823" s="286" t="s">
        <v>218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 t="str">
        <f t="shared" si="179"/>
        <v/>
      </c>
      <c r="N823" s="13"/>
    </row>
    <row r="824" spans="2:14">
      <c r="B824" s="272">
        <v>2500</v>
      </c>
      <c r="C824" s="1785" t="s">
        <v>219</v>
      </c>
      <c r="D824" s="1786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 t="str">
        <f t="shared" si="179"/>
        <v/>
      </c>
      <c r="N824" s="13"/>
    </row>
    <row r="825" spans="2:14">
      <c r="B825" s="272">
        <v>2600</v>
      </c>
      <c r="C825" s="1791" t="s">
        <v>220</v>
      </c>
      <c r="D825" s="1792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 t="str">
        <f t="shared" si="179"/>
        <v/>
      </c>
      <c r="N825" s="13"/>
    </row>
    <row r="826" spans="2:14">
      <c r="B826" s="272">
        <v>2700</v>
      </c>
      <c r="C826" s="1791" t="s">
        <v>221</v>
      </c>
      <c r="D826" s="1792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 t="str">
        <f t="shared" si="179"/>
        <v/>
      </c>
      <c r="N826" s="13"/>
    </row>
    <row r="827" spans="2:14">
      <c r="B827" s="272">
        <v>2800</v>
      </c>
      <c r="C827" s="1791" t="s">
        <v>1656</v>
      </c>
      <c r="D827" s="1792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 t="str">
        <f t="shared" si="179"/>
        <v/>
      </c>
      <c r="N827" s="13"/>
    </row>
    <row r="828" spans="2:14">
      <c r="B828" s="272">
        <v>2900</v>
      </c>
      <c r="C828" s="1785" t="s">
        <v>222</v>
      </c>
      <c r="D828" s="1786"/>
      <c r="E828" s="310">
        <f t="shared" ref="E828:L828" si="185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 t="str">
        <f t="shared" si="179"/>
        <v/>
      </c>
      <c r="N828" s="13"/>
    </row>
    <row r="829" spans="2:14">
      <c r="B829" s="346"/>
      <c r="C829" s="279">
        <v>2910</v>
      </c>
      <c r="D829" s="347" t="s">
        <v>1987</v>
      </c>
      <c r="E829" s="281">
        <f t="shared" ref="E829:E836" si="186">F829+G829+H829</f>
        <v>0</v>
      </c>
      <c r="F829" s="152"/>
      <c r="G829" s="153"/>
      <c r="H829" s="1418"/>
      <c r="I829" s="152"/>
      <c r="J829" s="153"/>
      <c r="K829" s="1418"/>
      <c r="L829" s="281">
        <f t="shared" ref="L829:L836" si="187">I829+J829+K829</f>
        <v>0</v>
      </c>
      <c r="M829" s="12" t="str">
        <f t="shared" si="179"/>
        <v/>
      </c>
      <c r="N829" s="13"/>
    </row>
    <row r="830" spans="2:14">
      <c r="B830" s="346"/>
      <c r="C830" s="279">
        <v>2920</v>
      </c>
      <c r="D830" s="347" t="s">
        <v>223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 t="str">
        <f t="shared" si="179"/>
        <v/>
      </c>
      <c r="N830" s="13"/>
    </row>
    <row r="831" spans="2:14" ht="31.5">
      <c r="B831" s="346"/>
      <c r="C831" s="324">
        <v>2969</v>
      </c>
      <c r="D831" s="348" t="s">
        <v>224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 t="str">
        <f t="shared" si="179"/>
        <v/>
      </c>
      <c r="N831" s="13"/>
    </row>
    <row r="832" spans="2:14" ht="31.5">
      <c r="B832" s="346"/>
      <c r="C832" s="349">
        <v>2970</v>
      </c>
      <c r="D832" s="350" t="s">
        <v>225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 t="str">
        <f t="shared" si="179"/>
        <v/>
      </c>
      <c r="N832" s="13"/>
    </row>
    <row r="833" spans="2:14">
      <c r="B833" s="346"/>
      <c r="C833" s="333">
        <v>2989</v>
      </c>
      <c r="D833" s="355" t="s">
        <v>226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 t="str">
        <f t="shared" si="179"/>
        <v/>
      </c>
      <c r="N833" s="13"/>
    </row>
    <row r="834" spans="2:14">
      <c r="B834" s="292"/>
      <c r="C834" s="318">
        <v>2990</v>
      </c>
      <c r="D834" s="356" t="s">
        <v>2006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 t="str">
        <f t="shared" si="179"/>
        <v/>
      </c>
      <c r="N834" s="13"/>
    </row>
    <row r="835" spans="2:14">
      <c r="B835" s="292"/>
      <c r="C835" s="318">
        <v>2991</v>
      </c>
      <c r="D835" s="356" t="s">
        <v>227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 t="str">
        <f t="shared" si="179"/>
        <v/>
      </c>
      <c r="N835" s="13"/>
    </row>
    <row r="836" spans="2:14">
      <c r="B836" s="292"/>
      <c r="C836" s="285">
        <v>2992</v>
      </c>
      <c r="D836" s="357" t="s">
        <v>228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 t="str">
        <f t="shared" si="179"/>
        <v/>
      </c>
      <c r="N836" s="13"/>
    </row>
    <row r="837" spans="2:14">
      <c r="B837" s="272">
        <v>3300</v>
      </c>
      <c r="C837" s="358" t="s">
        <v>2037</v>
      </c>
      <c r="D837" s="1480"/>
      <c r="E837" s="310">
        <f t="shared" ref="E837:L837" si="188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 t="str">
        <f t="shared" si="179"/>
        <v/>
      </c>
      <c r="N837" s="13"/>
    </row>
    <row r="838" spans="2:14">
      <c r="B838" s="291"/>
      <c r="C838" s="279">
        <v>3301</v>
      </c>
      <c r="D838" s="359" t="s">
        <v>229</v>
      </c>
      <c r="E838" s="281">
        <f t="shared" ref="E838:E845" si="189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t="shared" ref="L838:L845" si="190">I838+J838+K838</f>
        <v>0</v>
      </c>
      <c r="M838" s="12" t="str">
        <f t="shared" si="179"/>
        <v/>
      </c>
      <c r="N838" s="13"/>
    </row>
    <row r="839" spans="2:14">
      <c r="B839" s="291"/>
      <c r="C839" s="293">
        <v>3302</v>
      </c>
      <c r="D839" s="360" t="s">
        <v>711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 t="str">
        <f t="shared" ref="M839:M870" si="191">(IF($E839&lt;&gt;0,$M$2,IF($L839&lt;&gt;0,$M$2,"")))</f>
        <v/>
      </c>
      <c r="N839" s="13"/>
    </row>
    <row r="840" spans="2:14">
      <c r="B840" s="291"/>
      <c r="C840" s="293">
        <v>3304</v>
      </c>
      <c r="D840" s="360" t="s">
        <v>230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 t="str">
        <f t="shared" si="191"/>
        <v/>
      </c>
      <c r="N840" s="13"/>
    </row>
    <row r="841" spans="2:14" ht="31.5">
      <c r="B841" s="291"/>
      <c r="C841" s="285">
        <v>3306</v>
      </c>
      <c r="D841" s="361" t="s">
        <v>1653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 t="str">
        <f t="shared" si="191"/>
        <v/>
      </c>
      <c r="N841" s="13"/>
    </row>
    <row r="842" spans="2:14">
      <c r="B842" s="291"/>
      <c r="C842" s="285">
        <v>3307</v>
      </c>
      <c r="D842" s="361" t="s">
        <v>2051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 t="str">
        <f t="shared" si="191"/>
        <v/>
      </c>
      <c r="N842" s="13"/>
    </row>
    <row r="843" spans="2:14">
      <c r="B843" s="272">
        <v>3900</v>
      </c>
      <c r="C843" s="1785" t="s">
        <v>231</v>
      </c>
      <c r="D843" s="1786"/>
      <c r="E843" s="310">
        <f t="shared" si="189"/>
        <v>0</v>
      </c>
      <c r="F843" s="1470">
        <v>0</v>
      </c>
      <c r="G843" s="1471">
        <v>0</v>
      </c>
      <c r="H843" s="1472">
        <v>0</v>
      </c>
      <c r="I843" s="1470">
        <v>0</v>
      </c>
      <c r="J843" s="1471">
        <v>0</v>
      </c>
      <c r="K843" s="1472">
        <v>0</v>
      </c>
      <c r="L843" s="310">
        <f t="shared" si="190"/>
        <v>0</v>
      </c>
      <c r="M843" s="12" t="str">
        <f t="shared" si="191"/>
        <v/>
      </c>
      <c r="N843" s="13"/>
    </row>
    <row r="844" spans="2:14">
      <c r="B844" s="272">
        <v>4000</v>
      </c>
      <c r="C844" s="1785" t="s">
        <v>232</v>
      </c>
      <c r="D844" s="1786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 t="str">
        <f t="shared" si="191"/>
        <v/>
      </c>
      <c r="N844" s="13"/>
    </row>
    <row r="845" spans="2:14">
      <c r="B845" s="272">
        <v>4100</v>
      </c>
      <c r="C845" s="1785" t="s">
        <v>233</v>
      </c>
      <c r="D845" s="1786"/>
      <c r="E845" s="310">
        <f t="shared" si="189"/>
        <v>0</v>
      </c>
      <c r="F845" s="1471">
        <v>0</v>
      </c>
      <c r="G845" s="1471">
        <v>0</v>
      </c>
      <c r="H845" s="1472">
        <v>0</v>
      </c>
      <c r="I845" s="1666">
        <v>0</v>
      </c>
      <c r="J845" s="1471">
        <v>0</v>
      </c>
      <c r="K845" s="1471">
        <v>0</v>
      </c>
      <c r="L845" s="310">
        <f t="shared" si="190"/>
        <v>0</v>
      </c>
      <c r="M845" s="12" t="str">
        <f t="shared" si="191"/>
        <v/>
      </c>
      <c r="N845" s="13"/>
    </row>
    <row r="846" spans="2:14">
      <c r="B846" s="272">
        <v>4200</v>
      </c>
      <c r="C846" s="1785" t="s">
        <v>234</v>
      </c>
      <c r="D846" s="1786"/>
      <c r="E846" s="310">
        <f t="shared" ref="E846:L846" si="192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 t="str">
        <f t="shared" si="191"/>
        <v/>
      </c>
      <c r="N846" s="13"/>
    </row>
    <row r="847" spans="2:14">
      <c r="B847" s="362"/>
      <c r="C847" s="279">
        <v>4201</v>
      </c>
      <c r="D847" s="280" t="s">
        <v>235</v>
      </c>
      <c r="E847" s="281">
        <f t="shared" ref="E847:E852" si="193">F847+G847+H847</f>
        <v>0</v>
      </c>
      <c r="F847" s="152"/>
      <c r="G847" s="153"/>
      <c r="H847" s="1418"/>
      <c r="I847" s="152"/>
      <c r="J847" s="153"/>
      <c r="K847" s="1418"/>
      <c r="L847" s="281">
        <f t="shared" ref="L847:L852" si="194">I847+J847+K847</f>
        <v>0</v>
      </c>
      <c r="M847" s="12" t="str">
        <f t="shared" si="191"/>
        <v/>
      </c>
      <c r="N847" s="13"/>
    </row>
    <row r="848" spans="2:14">
      <c r="B848" s="362"/>
      <c r="C848" s="293">
        <v>4202</v>
      </c>
      <c r="D848" s="363" t="s">
        <v>236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 t="str">
        <f t="shared" si="191"/>
        <v/>
      </c>
      <c r="N848" s="13"/>
    </row>
    <row r="849" spans="2:14">
      <c r="B849" s="362"/>
      <c r="C849" s="293">
        <v>4214</v>
      </c>
      <c r="D849" s="363" t="s">
        <v>237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 t="str">
        <f t="shared" si="191"/>
        <v/>
      </c>
      <c r="N849" s="13"/>
    </row>
    <row r="850" spans="2:14">
      <c r="B850" s="362"/>
      <c r="C850" s="293">
        <v>4217</v>
      </c>
      <c r="D850" s="363" t="s">
        <v>238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 t="str">
        <f t="shared" si="191"/>
        <v/>
      </c>
      <c r="N850" s="13"/>
    </row>
    <row r="851" spans="2:14">
      <c r="B851" s="362"/>
      <c r="C851" s="293">
        <v>4218</v>
      </c>
      <c r="D851" s="294" t="s">
        <v>239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 t="str">
        <f t="shared" si="191"/>
        <v/>
      </c>
      <c r="N851" s="13"/>
    </row>
    <row r="852" spans="2:14">
      <c r="B852" s="362"/>
      <c r="C852" s="285">
        <v>4219</v>
      </c>
      <c r="D852" s="343" t="s">
        <v>240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 t="str">
        <f t="shared" si="191"/>
        <v/>
      </c>
      <c r="N852" s="13"/>
    </row>
    <row r="853" spans="2:14">
      <c r="B853" s="272">
        <v>4300</v>
      </c>
      <c r="C853" s="1785" t="s">
        <v>1657</v>
      </c>
      <c r="D853" s="1786"/>
      <c r="E853" s="310">
        <f t="shared" ref="E853:L853" si="195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 t="str">
        <f t="shared" si="191"/>
        <v/>
      </c>
      <c r="N853" s="13"/>
    </row>
    <row r="854" spans="2:14">
      <c r="B854" s="362"/>
      <c r="C854" s="279">
        <v>4301</v>
      </c>
      <c r="D854" s="311" t="s">
        <v>241</v>
      </c>
      <c r="E854" s="281">
        <f t="shared" ref="E854:E859" si="196">F854+G854+H854</f>
        <v>0</v>
      </c>
      <c r="F854" s="152"/>
      <c r="G854" s="153"/>
      <c r="H854" s="1418"/>
      <c r="I854" s="152"/>
      <c r="J854" s="153"/>
      <c r="K854" s="1418"/>
      <c r="L854" s="281">
        <f t="shared" ref="L854:L859" si="197">I854+J854+K854</f>
        <v>0</v>
      </c>
      <c r="M854" s="12" t="str">
        <f t="shared" si="191"/>
        <v/>
      </c>
      <c r="N854" s="13"/>
    </row>
    <row r="855" spans="2:14">
      <c r="B855" s="362"/>
      <c r="C855" s="293">
        <v>4302</v>
      </c>
      <c r="D855" s="363" t="s">
        <v>242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 t="str">
        <f t="shared" si="191"/>
        <v/>
      </c>
      <c r="N855" s="13"/>
    </row>
    <row r="856" spans="2:14">
      <c r="B856" s="362"/>
      <c r="C856" s="285">
        <v>4309</v>
      </c>
      <c r="D856" s="301" t="s">
        <v>243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 t="str">
        <f t="shared" si="191"/>
        <v/>
      </c>
      <c r="N856" s="13"/>
    </row>
    <row r="857" spans="2:14">
      <c r="B857" s="272">
        <v>4400</v>
      </c>
      <c r="C857" s="1785" t="s">
        <v>1654</v>
      </c>
      <c r="D857" s="1786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 t="str">
        <f t="shared" si="191"/>
        <v/>
      </c>
      <c r="N857" s="13"/>
    </row>
    <row r="858" spans="2:14">
      <c r="B858" s="272">
        <v>4500</v>
      </c>
      <c r="C858" s="1785" t="s">
        <v>1655</v>
      </c>
      <c r="D858" s="1786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 t="str">
        <f t="shared" si="191"/>
        <v/>
      </c>
      <c r="N858" s="13"/>
    </row>
    <row r="859" spans="2:14">
      <c r="B859" s="272">
        <v>4600</v>
      </c>
      <c r="C859" s="1791" t="s">
        <v>244</v>
      </c>
      <c r="D859" s="1792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 t="str">
        <f t="shared" si="191"/>
        <v/>
      </c>
      <c r="N859" s="13"/>
    </row>
    <row r="860" spans="2:14">
      <c r="B860" s="272">
        <v>4900</v>
      </c>
      <c r="C860" s="1785" t="s">
        <v>270</v>
      </c>
      <c r="D860" s="1786"/>
      <c r="E860" s="310">
        <f t="shared" ref="E860:L860" si="198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 t="str">
        <f t="shared" si="191"/>
        <v/>
      </c>
      <c r="N860" s="13"/>
    </row>
    <row r="861" spans="2:14">
      <c r="B861" s="362"/>
      <c r="C861" s="279">
        <v>4901</v>
      </c>
      <c r="D861" s="364" t="s">
        <v>271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 t="str">
        <f t="shared" si="191"/>
        <v/>
      </c>
      <c r="N861" s="13"/>
    </row>
    <row r="862" spans="2:14">
      <c r="B862" s="362"/>
      <c r="C862" s="285">
        <v>4902</v>
      </c>
      <c r="D862" s="301" t="s">
        <v>272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 t="str">
        <f t="shared" si="191"/>
        <v/>
      </c>
      <c r="N862" s="13"/>
    </row>
    <row r="863" spans="2:14">
      <c r="B863" s="365">
        <v>5100</v>
      </c>
      <c r="C863" s="1789" t="s">
        <v>245</v>
      </c>
      <c r="D863" s="1790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 t="str">
        <f t="shared" si="191"/>
        <v/>
      </c>
      <c r="N863" s="13"/>
    </row>
    <row r="864" spans="2:14">
      <c r="B864" s="365">
        <v>5200</v>
      </c>
      <c r="C864" s="1789" t="s">
        <v>246</v>
      </c>
      <c r="D864" s="1790"/>
      <c r="E864" s="310">
        <f t="shared" ref="E864:L864" si="199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 t="str">
        <f t="shared" si="191"/>
        <v/>
      </c>
      <c r="N864" s="13"/>
    </row>
    <row r="865" spans="2:14">
      <c r="B865" s="366"/>
      <c r="C865" s="367">
        <v>5201</v>
      </c>
      <c r="D865" s="368" t="s">
        <v>247</v>
      </c>
      <c r="E865" s="281">
        <f t="shared" ref="E865:E871" si="200">F865+G865+H865</f>
        <v>0</v>
      </c>
      <c r="F865" s="152"/>
      <c r="G865" s="153"/>
      <c r="H865" s="1418"/>
      <c r="I865" s="152"/>
      <c r="J865" s="153"/>
      <c r="K865" s="1418"/>
      <c r="L865" s="281">
        <f t="shared" ref="L865:L871" si="201">I865+J865+K865</f>
        <v>0</v>
      </c>
      <c r="M865" s="12" t="str">
        <f t="shared" si="191"/>
        <v/>
      </c>
      <c r="N865" s="13"/>
    </row>
    <row r="866" spans="2:14">
      <c r="B866" s="366"/>
      <c r="C866" s="369">
        <v>5202</v>
      </c>
      <c r="D866" s="370" t="s">
        <v>248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 t="str">
        <f t="shared" si="191"/>
        <v/>
      </c>
      <c r="N866" s="13"/>
    </row>
    <row r="867" spans="2:14">
      <c r="B867" s="366"/>
      <c r="C867" s="369">
        <v>5203</v>
      </c>
      <c r="D867" s="370" t="s">
        <v>614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 t="str">
        <f t="shared" si="191"/>
        <v/>
      </c>
      <c r="N867" s="13"/>
    </row>
    <row r="868" spans="2:14">
      <c r="B868" s="366"/>
      <c r="C868" s="369">
        <v>5204</v>
      </c>
      <c r="D868" s="370" t="s">
        <v>615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 t="str">
        <f t="shared" si="191"/>
        <v/>
      </c>
      <c r="N868" s="13"/>
    </row>
    <row r="869" spans="2:14">
      <c r="B869" s="366"/>
      <c r="C869" s="369">
        <v>5205</v>
      </c>
      <c r="D869" s="370" t="s">
        <v>616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 t="str">
        <f t="shared" si="191"/>
        <v/>
      </c>
      <c r="N869" s="13"/>
    </row>
    <row r="870" spans="2:14">
      <c r="B870" s="366"/>
      <c r="C870" s="369">
        <v>5206</v>
      </c>
      <c r="D870" s="370" t="s">
        <v>617</v>
      </c>
      <c r="E870" s="295">
        <f t="shared" si="200"/>
        <v>0</v>
      </c>
      <c r="F870" s="158"/>
      <c r="G870" s="159"/>
      <c r="H870" s="1420"/>
      <c r="I870" s="158"/>
      <c r="J870" s="159"/>
      <c r="K870" s="1420"/>
      <c r="L870" s="295">
        <f t="shared" si="201"/>
        <v>0</v>
      </c>
      <c r="M870" s="12" t="str">
        <f t="shared" si="191"/>
        <v/>
      </c>
      <c r="N870" s="13"/>
    </row>
    <row r="871" spans="2:14">
      <c r="B871" s="366"/>
      <c r="C871" s="371">
        <v>5219</v>
      </c>
      <c r="D871" s="372" t="s">
        <v>618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 t="str">
        <f t="shared" ref="M871:M890" si="202">(IF($E871&lt;&gt;0,$M$2,IF($L871&lt;&gt;0,$M$2,"")))</f>
        <v/>
      </c>
      <c r="N871" s="13"/>
    </row>
    <row r="872" spans="2:14">
      <c r="B872" s="365">
        <v>5300</v>
      </c>
      <c r="C872" s="1789" t="s">
        <v>619</v>
      </c>
      <c r="D872" s="1790"/>
      <c r="E872" s="310">
        <f t="shared" ref="E872:L872" si="203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 t="str">
        <f t="shared" si="202"/>
        <v/>
      </c>
      <c r="N872" s="13"/>
    </row>
    <row r="873" spans="2:14">
      <c r="B873" s="366"/>
      <c r="C873" s="367">
        <v>5301</v>
      </c>
      <c r="D873" s="368" t="s">
        <v>304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 t="str">
        <f t="shared" si="202"/>
        <v/>
      </c>
      <c r="N873" s="13"/>
    </row>
    <row r="874" spans="2:14">
      <c r="B874" s="366"/>
      <c r="C874" s="371">
        <v>5309</v>
      </c>
      <c r="D874" s="372" t="s">
        <v>620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 t="str">
        <f t="shared" si="202"/>
        <v/>
      </c>
      <c r="N874" s="13"/>
    </row>
    <row r="875" spans="2:14">
      <c r="B875" s="365">
        <v>5400</v>
      </c>
      <c r="C875" s="1789" t="s">
        <v>681</v>
      </c>
      <c r="D875" s="1790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 t="str">
        <f t="shared" si="202"/>
        <v/>
      </c>
      <c r="N875" s="13"/>
    </row>
    <row r="876" spans="2:14">
      <c r="B876" s="272">
        <v>5500</v>
      </c>
      <c r="C876" s="1785" t="s">
        <v>682</v>
      </c>
      <c r="D876" s="1786"/>
      <c r="E876" s="310">
        <f t="shared" ref="E876:L876" si="204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 t="str">
        <f t="shared" si="202"/>
        <v/>
      </c>
      <c r="N876" s="13"/>
    </row>
    <row r="877" spans="2:14">
      <c r="B877" s="362"/>
      <c r="C877" s="279">
        <v>5501</v>
      </c>
      <c r="D877" s="311" t="s">
        <v>683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 t="str">
        <f t="shared" si="202"/>
        <v/>
      </c>
      <c r="N877" s="13"/>
    </row>
    <row r="878" spans="2:14">
      <c r="B878" s="362"/>
      <c r="C878" s="293">
        <v>5502</v>
      </c>
      <c r="D878" s="294" t="s">
        <v>684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 t="str">
        <f t="shared" si="202"/>
        <v/>
      </c>
      <c r="N878" s="13"/>
    </row>
    <row r="879" spans="2:14">
      <c r="B879" s="362"/>
      <c r="C879" s="293">
        <v>5503</v>
      </c>
      <c r="D879" s="363" t="s">
        <v>685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 t="str">
        <f t="shared" si="202"/>
        <v/>
      </c>
      <c r="N879" s="13"/>
    </row>
    <row r="880" spans="2:14">
      <c r="B880" s="362"/>
      <c r="C880" s="285">
        <v>5504</v>
      </c>
      <c r="D880" s="339" t="s">
        <v>686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 t="str">
        <f t="shared" si="202"/>
        <v/>
      </c>
      <c r="N880" s="13"/>
    </row>
    <row r="881" spans="2:14">
      <c r="B881" s="365">
        <v>5700</v>
      </c>
      <c r="C881" s="1793" t="s">
        <v>909</v>
      </c>
      <c r="D881" s="1794"/>
      <c r="E881" s="310">
        <f>SUM(E882:E884)</f>
        <v>0</v>
      </c>
      <c r="F881" s="1470">
        <v>0</v>
      </c>
      <c r="G881" s="1470">
        <v>0</v>
      </c>
      <c r="H881" s="1470">
        <v>0</v>
      </c>
      <c r="I881" s="1470">
        <v>0</v>
      </c>
      <c r="J881" s="1470">
        <v>0</v>
      </c>
      <c r="K881" s="1470">
        <v>0</v>
      </c>
      <c r="L881" s="310">
        <f>SUM(L882:L884)</f>
        <v>0</v>
      </c>
      <c r="M881" s="12" t="str">
        <f t="shared" si="202"/>
        <v/>
      </c>
      <c r="N881" s="13"/>
    </row>
    <row r="882" spans="2:14">
      <c r="B882" s="366"/>
      <c r="C882" s="367">
        <v>5701</v>
      </c>
      <c r="D882" s="368" t="s">
        <v>687</v>
      </c>
      <c r="E882" s="281">
        <f>F882+G882+H882</f>
        <v>0</v>
      </c>
      <c r="F882" s="1471">
        <v>0</v>
      </c>
      <c r="G882" s="1471">
        <v>0</v>
      </c>
      <c r="H882" s="1472">
        <v>0</v>
      </c>
      <c r="I882" s="1666">
        <v>0</v>
      </c>
      <c r="J882" s="1471">
        <v>0</v>
      </c>
      <c r="K882" s="1471">
        <v>0</v>
      </c>
      <c r="L882" s="281">
        <f>I882+J882+K882</f>
        <v>0</v>
      </c>
      <c r="M882" s="12" t="str">
        <f t="shared" si="202"/>
        <v/>
      </c>
      <c r="N882" s="13"/>
    </row>
    <row r="883" spans="2:14">
      <c r="B883" s="366"/>
      <c r="C883" s="373">
        <v>5702</v>
      </c>
      <c r="D883" s="374" t="s">
        <v>688</v>
      </c>
      <c r="E883" s="314">
        <f>F883+G883+H883</f>
        <v>0</v>
      </c>
      <c r="F883" s="1471">
        <v>0</v>
      </c>
      <c r="G883" s="1471">
        <v>0</v>
      </c>
      <c r="H883" s="1472">
        <v>0</v>
      </c>
      <c r="I883" s="1666">
        <v>0</v>
      </c>
      <c r="J883" s="1471">
        <v>0</v>
      </c>
      <c r="K883" s="1471">
        <v>0</v>
      </c>
      <c r="L883" s="314">
        <f>I883+J883+K883</f>
        <v>0</v>
      </c>
      <c r="M883" s="12" t="str">
        <f t="shared" si="202"/>
        <v/>
      </c>
      <c r="N883" s="13"/>
    </row>
    <row r="884" spans="2:14">
      <c r="B884" s="292"/>
      <c r="C884" s="375">
        <v>4071</v>
      </c>
      <c r="D884" s="376" t="s">
        <v>689</v>
      </c>
      <c r="E884" s="377">
        <f>F884+G884+H884</f>
        <v>0</v>
      </c>
      <c r="F884" s="1471">
        <v>0</v>
      </c>
      <c r="G884" s="1471">
        <v>0</v>
      </c>
      <c r="H884" s="1472">
        <v>0</v>
      </c>
      <c r="I884" s="1666">
        <v>0</v>
      </c>
      <c r="J884" s="1471">
        <v>0</v>
      </c>
      <c r="K884" s="1471">
        <v>0</v>
      </c>
      <c r="L884" s="377">
        <f>I884+J884+K884</f>
        <v>0</v>
      </c>
      <c r="M884" s="12" t="str">
        <f t="shared" si="202"/>
        <v/>
      </c>
      <c r="N884" s="13"/>
    </row>
    <row r="885" spans="2:14">
      <c r="B885" s="582"/>
      <c r="C885" s="1795" t="s">
        <v>690</v>
      </c>
      <c r="D885" s="1796"/>
      <c r="E885" s="1438"/>
      <c r="F885" s="1438"/>
      <c r="G885" s="1438"/>
      <c r="H885" s="1438"/>
      <c r="I885" s="1438"/>
      <c r="J885" s="1438"/>
      <c r="K885" s="1438"/>
      <c r="L885" s="1439"/>
      <c r="M885" s="12" t="str">
        <f t="shared" si="202"/>
        <v/>
      </c>
      <c r="N885" s="13"/>
    </row>
    <row r="886" spans="2:14">
      <c r="B886" s="381">
        <v>98</v>
      </c>
      <c r="C886" s="1795" t="s">
        <v>690</v>
      </c>
      <c r="D886" s="1796"/>
      <c r="E886" s="382">
        <f>F886+G886+H886</f>
        <v>0</v>
      </c>
      <c r="F886" s="1429"/>
      <c r="G886" s="1430"/>
      <c r="H886" s="1431"/>
      <c r="I886" s="1460">
        <v>0</v>
      </c>
      <c r="J886" s="1461">
        <v>0</v>
      </c>
      <c r="K886" s="1462">
        <v>0</v>
      </c>
      <c r="L886" s="382">
        <f>I886+J886+K886</f>
        <v>0</v>
      </c>
      <c r="M886" s="12" t="str">
        <f t="shared" si="202"/>
        <v/>
      </c>
      <c r="N886" s="13"/>
    </row>
    <row r="887" spans="2:14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 t="str">
        <f t="shared" si="202"/>
        <v/>
      </c>
      <c r="N887" s="13"/>
    </row>
    <row r="888" spans="2:14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 t="str">
        <f t="shared" si="202"/>
        <v/>
      </c>
      <c r="N888" s="13"/>
    </row>
    <row r="889" spans="2:14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 t="str">
        <f t="shared" si="202"/>
        <v/>
      </c>
      <c r="N889" s="13"/>
    </row>
    <row r="890" spans="2:14">
      <c r="B890" s="1463"/>
      <c r="C890" s="393" t="s">
        <v>736</v>
      </c>
      <c r="D890" s="1432">
        <f>+B890</f>
        <v>0</v>
      </c>
      <c r="E890" s="395">
        <f t="shared" ref="E890:L890" si="205">SUM(E775,E778,E784,E792,E793,E811,E815,E821,E824,E825,E826,E827,E828,E837,E843,E844,E845,E846,E853,E857,E858,E859,E860,E863,E864,E872,E875,E876,E881)+E886</f>
        <v>2475</v>
      </c>
      <c r="F890" s="396">
        <f t="shared" si="205"/>
        <v>2475</v>
      </c>
      <c r="G890" s="397">
        <f t="shared" si="205"/>
        <v>0</v>
      </c>
      <c r="H890" s="398">
        <f t="shared" si="205"/>
        <v>0</v>
      </c>
      <c r="I890" s="396">
        <f t="shared" si="205"/>
        <v>0</v>
      </c>
      <c r="J890" s="397">
        <f t="shared" si="205"/>
        <v>0</v>
      </c>
      <c r="K890" s="398">
        <f t="shared" si="205"/>
        <v>0</v>
      </c>
      <c r="L890" s="395">
        <f t="shared" si="205"/>
        <v>0</v>
      </c>
      <c r="M890" s="12">
        <f t="shared" si="202"/>
        <v>1</v>
      </c>
      <c r="N890" s="73" t="str">
        <f>LEFT(C772,1)</f>
        <v>3</v>
      </c>
    </row>
    <row r="891" spans="2:14">
      <c r="B891" s="79" t="s">
        <v>120</v>
      </c>
      <c r="C891" s="1"/>
      <c r="L891" s="6"/>
      <c r="M891" s="7">
        <f>(IF($E890&lt;&gt;0,$M$2,IF($L890&lt;&gt;0,$M$2,"")))</f>
        <v>1</v>
      </c>
    </row>
    <row r="892" spans="2:14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4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 t="str">
        <f>(IF(E888&lt;&gt;0,$G$2,IF(L888&lt;&gt;0,$G$2,"")))</f>
        <v/>
      </c>
    </row>
    <row r="894" spans="2:14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 t="str">
        <f>(IF(E889&lt;&gt;0,$G$2,IF(L889&lt;&gt;0,$G$2,"")))</f>
        <v/>
      </c>
    </row>
    <row r="895" spans="2:14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4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>
      <c r="B897" s="1810" t="str">
        <f>$B$7</f>
        <v>ОТЧЕТНИ ДАННИ ПО ЕБК ЗА ИЗПЪЛНЕНИЕТО НА БЮДЖЕТА</v>
      </c>
      <c r="C897" s="1811"/>
      <c r="D897" s="1811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>
      <c r="B898" s="228"/>
      <c r="C898" s="391"/>
      <c r="D898" s="400"/>
      <c r="E898" s="406" t="s">
        <v>461</v>
      </c>
      <c r="F898" s="406" t="s">
        <v>830</v>
      </c>
      <c r="G898" s="237"/>
      <c r="H898" s="1362" t="s">
        <v>1247</v>
      </c>
      <c r="I898" s="1363"/>
      <c r="J898" s="1364"/>
      <c r="K898" s="237"/>
      <c r="L898" s="237"/>
      <c r="M898" s="7">
        <f>(IF($E1028&lt;&gt;0,$M$2,IF($L1028&lt;&gt;0,$M$2,"")))</f>
        <v>1</v>
      </c>
    </row>
    <row r="899" spans="2:13" ht="18.75">
      <c r="B899" s="1780" t="str">
        <f>$B$9</f>
        <v>СУ Г. С. Раковски</v>
      </c>
      <c r="C899" s="1781"/>
      <c r="D899" s="1782"/>
      <c r="E899" s="115">
        <f>$E$9</f>
        <v>44197</v>
      </c>
      <c r="F899" s="226">
        <f>$F$9</f>
        <v>44377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9.5">
      <c r="B902" s="1843" t="str">
        <f>$B$12</f>
        <v>Велико Търново</v>
      </c>
      <c r="C902" s="1844"/>
      <c r="D902" s="1845"/>
      <c r="E902" s="410" t="s">
        <v>885</v>
      </c>
      <c r="F902" s="1360" t="str">
        <f>$F$12</f>
        <v>5401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9.5">
      <c r="B904" s="236"/>
      <c r="C904" s="237"/>
      <c r="D904" s="124" t="s">
        <v>886</v>
      </c>
      <c r="E904" s="238">
        <f>$E$15</f>
        <v>0</v>
      </c>
      <c r="F904" s="414" t="str">
        <f>$F$15</f>
        <v>БЮДЖЕТ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462</v>
      </c>
      <c r="M905" s="7">
        <f>(IF($E1028&lt;&gt;0,$M$2,IF($L1028&lt;&gt;0,$M$2,"")))</f>
        <v>1</v>
      </c>
    </row>
    <row r="906" spans="2:13" ht="18.75">
      <c r="B906" s="247"/>
      <c r="C906" s="248"/>
      <c r="D906" s="249" t="s">
        <v>708</v>
      </c>
      <c r="E906" s="1749" t="s">
        <v>2072</v>
      </c>
      <c r="F906" s="1750"/>
      <c r="G906" s="1750"/>
      <c r="H906" s="1751"/>
      <c r="I906" s="1758" t="s">
        <v>2073</v>
      </c>
      <c r="J906" s="1759"/>
      <c r="K906" s="1759"/>
      <c r="L906" s="1760"/>
      <c r="M906" s="7">
        <f>(IF($E1028&lt;&gt;0,$M$2,IF($L1028&lt;&gt;0,$M$2,"")))</f>
        <v>1</v>
      </c>
    </row>
    <row r="907" spans="2:13" ht="56.25">
      <c r="B907" s="250" t="s">
        <v>62</v>
      </c>
      <c r="C907" s="251" t="s">
        <v>463</v>
      </c>
      <c r="D907" s="252" t="s">
        <v>709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30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.75">
      <c r="B908" s="258"/>
      <c r="C908" s="259"/>
      <c r="D908" s="260" t="s">
        <v>738</v>
      </c>
      <c r="E908" s="1454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>
      <c r="B909" s="1451"/>
      <c r="C909" s="1597" t="e">
        <f>VLOOKUP(D909,OP_LIST2,2,FALSE)</f>
        <v>#N/A</v>
      </c>
      <c r="D909" s="1457"/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</row>
    <row r="910" spans="2:13">
      <c r="B910" s="1668" t="s">
        <v>2071</v>
      </c>
      <c r="C910" s="1458">
        <f>VLOOKUP(D911,EBK_DEIN2,2,FALSE)</f>
        <v>3389</v>
      </c>
      <c r="D910" s="1457" t="s">
        <v>787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</row>
    <row r="911" spans="2:13">
      <c r="B911" s="1450"/>
      <c r="C911" s="1586">
        <f>+C910</f>
        <v>3389</v>
      </c>
      <c r="D911" s="1452" t="s">
        <v>1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</row>
    <row r="912" spans="2:13">
      <c r="B912" s="1455"/>
      <c r="C912" s="1453"/>
      <c r="D912" s="1456" t="s">
        <v>710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</row>
    <row r="913" spans="2:14">
      <c r="B913" s="272">
        <v>100</v>
      </c>
      <c r="C913" s="1778" t="s">
        <v>739</v>
      </c>
      <c r="D913" s="1779"/>
      <c r="E913" s="273">
        <f t="shared" ref="E913:L913" si="206">SUM(E914:E915)</f>
        <v>0</v>
      </c>
      <c r="F913" s="274">
        <f t="shared" si="206"/>
        <v>0</v>
      </c>
      <c r="G913" s="275">
        <f t="shared" si="206"/>
        <v>0</v>
      </c>
      <c r="H913" s="276">
        <f t="shared" si="206"/>
        <v>0</v>
      </c>
      <c r="I913" s="274">
        <f t="shared" si="206"/>
        <v>0</v>
      </c>
      <c r="J913" s="275">
        <f t="shared" si="206"/>
        <v>0</v>
      </c>
      <c r="K913" s="276">
        <f t="shared" si="206"/>
        <v>0</v>
      </c>
      <c r="L913" s="273">
        <f t="shared" si="206"/>
        <v>0</v>
      </c>
      <c r="M913" s="12" t="str">
        <f t="shared" ref="M913:M944" si="207">(IF($E913&lt;&gt;0,$M$2,IF($L913&lt;&gt;0,$M$2,"")))</f>
        <v/>
      </c>
      <c r="N913" s="13"/>
    </row>
    <row r="914" spans="2:14">
      <c r="B914" s="278"/>
      <c r="C914" s="279">
        <v>101</v>
      </c>
      <c r="D914" s="280" t="s">
        <v>740</v>
      </c>
      <c r="E914" s="281">
        <f>F914+G914+H914</f>
        <v>0</v>
      </c>
      <c r="F914" s="152"/>
      <c r="G914" s="153"/>
      <c r="H914" s="1418"/>
      <c r="I914" s="152"/>
      <c r="J914" s="153"/>
      <c r="K914" s="1418"/>
      <c r="L914" s="281">
        <f>I914+J914+K914</f>
        <v>0</v>
      </c>
      <c r="M914" s="12" t="str">
        <f t="shared" si="207"/>
        <v/>
      </c>
      <c r="N914" s="13"/>
    </row>
    <row r="915" spans="2:14">
      <c r="B915" s="278"/>
      <c r="C915" s="285">
        <v>102</v>
      </c>
      <c r="D915" s="286" t="s">
        <v>741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 t="str">
        <f t="shared" si="207"/>
        <v/>
      </c>
      <c r="N915" s="13"/>
    </row>
    <row r="916" spans="2:14">
      <c r="B916" s="272">
        <v>200</v>
      </c>
      <c r="C916" s="1774" t="s">
        <v>742</v>
      </c>
      <c r="D916" s="1775"/>
      <c r="E916" s="273">
        <f t="shared" ref="E916:L916" si="208">SUM(E917:E921)</f>
        <v>0</v>
      </c>
      <c r="F916" s="274">
        <f t="shared" si="208"/>
        <v>0</v>
      </c>
      <c r="G916" s="275">
        <f t="shared" si="208"/>
        <v>0</v>
      </c>
      <c r="H916" s="276">
        <f t="shared" si="208"/>
        <v>0</v>
      </c>
      <c r="I916" s="274">
        <f t="shared" si="208"/>
        <v>0</v>
      </c>
      <c r="J916" s="275">
        <f t="shared" si="208"/>
        <v>0</v>
      </c>
      <c r="K916" s="276">
        <f t="shared" si="208"/>
        <v>0</v>
      </c>
      <c r="L916" s="273">
        <f t="shared" si="208"/>
        <v>0</v>
      </c>
      <c r="M916" s="12" t="str">
        <f t="shared" si="207"/>
        <v/>
      </c>
      <c r="N916" s="13"/>
    </row>
    <row r="917" spans="2:14">
      <c r="B917" s="291"/>
      <c r="C917" s="279">
        <v>201</v>
      </c>
      <c r="D917" s="280" t="s">
        <v>743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 t="str">
        <f t="shared" si="207"/>
        <v/>
      </c>
      <c r="N917" s="13"/>
    </row>
    <row r="918" spans="2:14">
      <c r="B918" s="292"/>
      <c r="C918" s="293">
        <v>202</v>
      </c>
      <c r="D918" s="294" t="s">
        <v>744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 t="str">
        <f t="shared" si="207"/>
        <v/>
      </c>
      <c r="N918" s="13"/>
    </row>
    <row r="919" spans="2:14" ht="31.5">
      <c r="B919" s="299"/>
      <c r="C919" s="293">
        <v>205</v>
      </c>
      <c r="D919" s="294" t="s">
        <v>591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 t="str">
        <f t="shared" si="207"/>
        <v/>
      </c>
      <c r="N919" s="13"/>
    </row>
    <row r="920" spans="2:14">
      <c r="B920" s="299"/>
      <c r="C920" s="293">
        <v>208</v>
      </c>
      <c r="D920" s="300" t="s">
        <v>592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 t="str">
        <f t="shared" si="207"/>
        <v/>
      </c>
      <c r="N920" s="13"/>
    </row>
    <row r="921" spans="2:14">
      <c r="B921" s="291"/>
      <c r="C921" s="285">
        <v>209</v>
      </c>
      <c r="D921" s="301" t="s">
        <v>593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 t="str">
        <f t="shared" si="207"/>
        <v/>
      </c>
      <c r="N921" s="13"/>
    </row>
    <row r="922" spans="2:14">
      <c r="B922" s="272">
        <v>500</v>
      </c>
      <c r="C922" s="1776" t="s">
        <v>192</v>
      </c>
      <c r="D922" s="1777"/>
      <c r="E922" s="273">
        <f t="shared" ref="E922:L922" si="209">SUM(E923:E929)</f>
        <v>0</v>
      </c>
      <c r="F922" s="274">
        <f t="shared" si="209"/>
        <v>0</v>
      </c>
      <c r="G922" s="275">
        <f t="shared" si="209"/>
        <v>0</v>
      </c>
      <c r="H922" s="276">
        <f t="shared" si="209"/>
        <v>0</v>
      </c>
      <c r="I922" s="274">
        <f t="shared" si="209"/>
        <v>0</v>
      </c>
      <c r="J922" s="275">
        <f t="shared" si="209"/>
        <v>0</v>
      </c>
      <c r="K922" s="276">
        <f t="shared" si="209"/>
        <v>0</v>
      </c>
      <c r="L922" s="273">
        <f t="shared" si="209"/>
        <v>0</v>
      </c>
      <c r="M922" s="12" t="str">
        <f t="shared" si="207"/>
        <v/>
      </c>
      <c r="N922" s="13"/>
    </row>
    <row r="923" spans="2:14">
      <c r="B923" s="291"/>
      <c r="C923" s="302">
        <v>551</v>
      </c>
      <c r="D923" s="303" t="s">
        <v>193</v>
      </c>
      <c r="E923" s="281">
        <f t="shared" ref="E923:E930" si="210">F923+G923+H923</f>
        <v>0</v>
      </c>
      <c r="F923" s="152"/>
      <c r="G923" s="153"/>
      <c r="H923" s="1418"/>
      <c r="I923" s="152"/>
      <c r="J923" s="153"/>
      <c r="K923" s="1418"/>
      <c r="L923" s="281">
        <f t="shared" ref="L923:L930" si="211">I923+J923+K923</f>
        <v>0</v>
      </c>
      <c r="M923" s="12" t="str">
        <f t="shared" si="207"/>
        <v/>
      </c>
      <c r="N923" s="13"/>
    </row>
    <row r="924" spans="2:14">
      <c r="B924" s="291"/>
      <c r="C924" s="304">
        <v>552</v>
      </c>
      <c r="D924" s="305" t="s">
        <v>904</v>
      </c>
      <c r="E924" s="295">
        <f t="shared" si="210"/>
        <v>0</v>
      </c>
      <c r="F924" s="158"/>
      <c r="G924" s="159"/>
      <c r="H924" s="1420"/>
      <c r="I924" s="158"/>
      <c r="J924" s="159"/>
      <c r="K924" s="1420"/>
      <c r="L924" s="295">
        <f t="shared" si="211"/>
        <v>0</v>
      </c>
      <c r="M924" s="12" t="str">
        <f t="shared" si="207"/>
        <v/>
      </c>
      <c r="N924" s="13"/>
    </row>
    <row r="925" spans="2:14">
      <c r="B925" s="306"/>
      <c r="C925" s="304">
        <v>558</v>
      </c>
      <c r="D925" s="307" t="s">
        <v>866</v>
      </c>
      <c r="E925" s="295">
        <f t="shared" si="210"/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 t="shared" si="211"/>
        <v>0</v>
      </c>
      <c r="M925" s="12" t="str">
        <f t="shared" si="207"/>
        <v/>
      </c>
      <c r="N925" s="13"/>
    </row>
    <row r="926" spans="2:14">
      <c r="B926" s="306"/>
      <c r="C926" s="304">
        <v>560</v>
      </c>
      <c r="D926" s="307" t="s">
        <v>194</v>
      </c>
      <c r="E926" s="295">
        <f t="shared" si="210"/>
        <v>0</v>
      </c>
      <c r="F926" s="158"/>
      <c r="G926" s="159"/>
      <c r="H926" s="1420"/>
      <c r="I926" s="158"/>
      <c r="J926" s="159"/>
      <c r="K926" s="1420"/>
      <c r="L926" s="295">
        <f t="shared" si="211"/>
        <v>0</v>
      </c>
      <c r="M926" s="12" t="str">
        <f t="shared" si="207"/>
        <v/>
      </c>
      <c r="N926" s="13"/>
    </row>
    <row r="927" spans="2:14">
      <c r="B927" s="306"/>
      <c r="C927" s="304">
        <v>580</v>
      </c>
      <c r="D927" s="305" t="s">
        <v>195</v>
      </c>
      <c r="E927" s="295">
        <f t="shared" si="210"/>
        <v>0</v>
      </c>
      <c r="F927" s="158"/>
      <c r="G927" s="159"/>
      <c r="H927" s="1420"/>
      <c r="I927" s="158"/>
      <c r="J927" s="159"/>
      <c r="K927" s="1420"/>
      <c r="L927" s="295">
        <f t="shared" si="211"/>
        <v>0</v>
      </c>
      <c r="M927" s="12" t="str">
        <f t="shared" si="207"/>
        <v/>
      </c>
      <c r="N927" s="13"/>
    </row>
    <row r="928" spans="2:14">
      <c r="B928" s="291"/>
      <c r="C928" s="304">
        <v>588</v>
      </c>
      <c r="D928" s="305" t="s">
        <v>868</v>
      </c>
      <c r="E928" s="295">
        <f t="shared" si="210"/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 t="shared" si="211"/>
        <v>0</v>
      </c>
      <c r="M928" s="12" t="str">
        <f t="shared" si="207"/>
        <v/>
      </c>
      <c r="N928" s="13"/>
    </row>
    <row r="929" spans="2:14" ht="31.5">
      <c r="B929" s="291"/>
      <c r="C929" s="308">
        <v>590</v>
      </c>
      <c r="D929" s="309" t="s">
        <v>196</v>
      </c>
      <c r="E929" s="287">
        <f t="shared" si="210"/>
        <v>0</v>
      </c>
      <c r="F929" s="173"/>
      <c r="G929" s="174"/>
      <c r="H929" s="1421"/>
      <c r="I929" s="173"/>
      <c r="J929" s="174"/>
      <c r="K929" s="1421"/>
      <c r="L929" s="287">
        <f t="shared" si="211"/>
        <v>0</v>
      </c>
      <c r="M929" s="12" t="str">
        <f t="shared" si="207"/>
        <v/>
      </c>
      <c r="N929" s="13"/>
    </row>
    <row r="930" spans="2:14">
      <c r="B930" s="272">
        <v>800</v>
      </c>
      <c r="C930" s="1787" t="s">
        <v>197</v>
      </c>
      <c r="D930" s="1788"/>
      <c r="E930" s="310">
        <f t="shared" si="210"/>
        <v>0</v>
      </c>
      <c r="F930" s="1422"/>
      <c r="G930" s="1423"/>
      <c r="H930" s="1424"/>
      <c r="I930" s="1422"/>
      <c r="J930" s="1423"/>
      <c r="K930" s="1424"/>
      <c r="L930" s="310">
        <f t="shared" si="211"/>
        <v>0</v>
      </c>
      <c r="M930" s="12" t="str">
        <f t="shared" si="207"/>
        <v/>
      </c>
      <c r="N930" s="13"/>
    </row>
    <row r="931" spans="2:14">
      <c r="B931" s="272">
        <v>1000</v>
      </c>
      <c r="C931" s="1774" t="s">
        <v>198</v>
      </c>
      <c r="D931" s="1775"/>
      <c r="E931" s="310">
        <f t="shared" ref="E931:L931" si="212">SUM(E932:E948)</f>
        <v>35</v>
      </c>
      <c r="F931" s="274">
        <f t="shared" si="212"/>
        <v>35</v>
      </c>
      <c r="G931" s="275">
        <f t="shared" si="212"/>
        <v>0</v>
      </c>
      <c r="H931" s="276">
        <f t="shared" si="212"/>
        <v>0</v>
      </c>
      <c r="I931" s="274">
        <f t="shared" si="212"/>
        <v>0</v>
      </c>
      <c r="J931" s="275">
        <f t="shared" si="212"/>
        <v>0</v>
      </c>
      <c r="K931" s="276">
        <f t="shared" si="212"/>
        <v>0</v>
      </c>
      <c r="L931" s="310">
        <f t="shared" si="212"/>
        <v>0</v>
      </c>
      <c r="M931" s="12">
        <f t="shared" si="207"/>
        <v>1</v>
      </c>
      <c r="N931" s="13"/>
    </row>
    <row r="932" spans="2:14">
      <c r="B932" s="292"/>
      <c r="C932" s="279">
        <v>1011</v>
      </c>
      <c r="D932" s="311" t="s">
        <v>199</v>
      </c>
      <c r="E932" s="281">
        <f t="shared" ref="E932:E948" si="213">F932+G932+H932</f>
        <v>0</v>
      </c>
      <c r="F932" s="152"/>
      <c r="G932" s="153"/>
      <c r="H932" s="1418"/>
      <c r="I932" s="152"/>
      <c r="J932" s="153"/>
      <c r="K932" s="1418"/>
      <c r="L932" s="281">
        <f t="shared" ref="L932:L948" si="214">I932+J932+K932</f>
        <v>0</v>
      </c>
      <c r="M932" s="12" t="str">
        <f t="shared" si="207"/>
        <v/>
      </c>
      <c r="N932" s="13"/>
    </row>
    <row r="933" spans="2:14">
      <c r="B933" s="292"/>
      <c r="C933" s="293">
        <v>1012</v>
      </c>
      <c r="D933" s="294" t="s">
        <v>200</v>
      </c>
      <c r="E933" s="295">
        <f t="shared" si="213"/>
        <v>0</v>
      </c>
      <c r="F933" s="158"/>
      <c r="G933" s="159"/>
      <c r="H933" s="1420"/>
      <c r="I933" s="158"/>
      <c r="J933" s="159"/>
      <c r="K933" s="1420"/>
      <c r="L933" s="295">
        <f t="shared" si="214"/>
        <v>0</v>
      </c>
      <c r="M933" s="12" t="str">
        <f t="shared" si="207"/>
        <v/>
      </c>
      <c r="N933" s="13"/>
    </row>
    <row r="934" spans="2:14">
      <c r="B934" s="292"/>
      <c r="C934" s="293">
        <v>1013</v>
      </c>
      <c r="D934" s="294" t="s">
        <v>201</v>
      </c>
      <c r="E934" s="295">
        <f t="shared" si="213"/>
        <v>0</v>
      </c>
      <c r="F934" s="158"/>
      <c r="G934" s="159"/>
      <c r="H934" s="1420"/>
      <c r="I934" s="158"/>
      <c r="J934" s="159"/>
      <c r="K934" s="1420"/>
      <c r="L934" s="295">
        <f t="shared" si="214"/>
        <v>0</v>
      </c>
      <c r="M934" s="12" t="str">
        <f t="shared" si="207"/>
        <v/>
      </c>
      <c r="N934" s="13"/>
    </row>
    <row r="935" spans="2:14">
      <c r="B935" s="292"/>
      <c r="C935" s="293">
        <v>1014</v>
      </c>
      <c r="D935" s="294" t="s">
        <v>202</v>
      </c>
      <c r="E935" s="295">
        <f t="shared" si="213"/>
        <v>0</v>
      </c>
      <c r="F935" s="158"/>
      <c r="G935" s="159"/>
      <c r="H935" s="1420"/>
      <c r="I935" s="158"/>
      <c r="J935" s="159"/>
      <c r="K935" s="1420"/>
      <c r="L935" s="295">
        <f t="shared" si="214"/>
        <v>0</v>
      </c>
      <c r="M935" s="12" t="str">
        <f t="shared" si="207"/>
        <v/>
      </c>
      <c r="N935" s="13"/>
    </row>
    <row r="936" spans="2:14">
      <c r="B936" s="292"/>
      <c r="C936" s="293">
        <v>1015</v>
      </c>
      <c r="D936" s="294" t="s">
        <v>203</v>
      </c>
      <c r="E936" s="295">
        <f t="shared" si="213"/>
        <v>0</v>
      </c>
      <c r="F936" s="158"/>
      <c r="G936" s="159"/>
      <c r="H936" s="1420"/>
      <c r="I936" s="158"/>
      <c r="J936" s="159"/>
      <c r="K936" s="1420"/>
      <c r="L936" s="295">
        <f t="shared" si="214"/>
        <v>0</v>
      </c>
      <c r="M936" s="12" t="str">
        <f t="shared" si="207"/>
        <v/>
      </c>
      <c r="N936" s="13"/>
    </row>
    <row r="937" spans="2:14">
      <c r="B937" s="292"/>
      <c r="C937" s="312">
        <v>1016</v>
      </c>
      <c r="D937" s="313" t="s">
        <v>204</v>
      </c>
      <c r="E937" s="314">
        <f t="shared" si="213"/>
        <v>0</v>
      </c>
      <c r="F937" s="164"/>
      <c r="G937" s="165"/>
      <c r="H937" s="1419"/>
      <c r="I937" s="164"/>
      <c r="J937" s="165"/>
      <c r="K937" s="1419"/>
      <c r="L937" s="314">
        <f t="shared" si="214"/>
        <v>0</v>
      </c>
      <c r="M937" s="12" t="str">
        <f t="shared" si="207"/>
        <v/>
      </c>
      <c r="N937" s="13"/>
    </row>
    <row r="938" spans="2:14">
      <c r="B938" s="278"/>
      <c r="C938" s="318">
        <v>1020</v>
      </c>
      <c r="D938" s="319" t="s">
        <v>205</v>
      </c>
      <c r="E938" s="320">
        <f t="shared" si="213"/>
        <v>35</v>
      </c>
      <c r="F938" s="454">
        <v>35</v>
      </c>
      <c r="G938" s="455"/>
      <c r="H938" s="1428"/>
      <c r="I938" s="454">
        <v>0</v>
      </c>
      <c r="J938" s="455"/>
      <c r="K938" s="1428"/>
      <c r="L938" s="320">
        <f t="shared" si="214"/>
        <v>0</v>
      </c>
      <c r="M938" s="12">
        <f t="shared" si="207"/>
        <v>1</v>
      </c>
      <c r="N938" s="13"/>
    </row>
    <row r="939" spans="2:14">
      <c r="B939" s="292"/>
      <c r="C939" s="324">
        <v>1030</v>
      </c>
      <c r="D939" s="325" t="s">
        <v>206</v>
      </c>
      <c r="E939" s="326">
        <f t="shared" si="213"/>
        <v>0</v>
      </c>
      <c r="F939" s="449"/>
      <c r="G939" s="450"/>
      <c r="H939" s="1425"/>
      <c r="I939" s="449"/>
      <c r="J939" s="450"/>
      <c r="K939" s="1425"/>
      <c r="L939" s="326">
        <f t="shared" si="214"/>
        <v>0</v>
      </c>
      <c r="M939" s="12" t="str">
        <f t="shared" si="207"/>
        <v/>
      </c>
      <c r="N939" s="13"/>
    </row>
    <row r="940" spans="2:14">
      <c r="B940" s="292"/>
      <c r="C940" s="318">
        <v>1051</v>
      </c>
      <c r="D940" s="331" t="s">
        <v>207</v>
      </c>
      <c r="E940" s="320">
        <f t="shared" si="213"/>
        <v>0</v>
      </c>
      <c r="F940" s="454"/>
      <c r="G940" s="455"/>
      <c r="H940" s="1428"/>
      <c r="I940" s="454"/>
      <c r="J940" s="455"/>
      <c r="K940" s="1428"/>
      <c r="L940" s="320">
        <f t="shared" si="214"/>
        <v>0</v>
      </c>
      <c r="M940" s="12" t="str">
        <f t="shared" si="207"/>
        <v/>
      </c>
      <c r="N940" s="13"/>
    </row>
    <row r="941" spans="2:14">
      <c r="B941" s="292"/>
      <c r="C941" s="293">
        <v>1052</v>
      </c>
      <c r="D941" s="294" t="s">
        <v>208</v>
      </c>
      <c r="E941" s="295">
        <f t="shared" si="213"/>
        <v>0</v>
      </c>
      <c r="F941" s="158"/>
      <c r="G941" s="159"/>
      <c r="H941" s="1420"/>
      <c r="I941" s="158"/>
      <c r="J941" s="159"/>
      <c r="K941" s="1420"/>
      <c r="L941" s="295">
        <f t="shared" si="214"/>
        <v>0</v>
      </c>
      <c r="M941" s="12" t="str">
        <f t="shared" si="207"/>
        <v/>
      </c>
      <c r="N941" s="13"/>
    </row>
    <row r="942" spans="2:14">
      <c r="B942" s="292"/>
      <c r="C942" s="324">
        <v>1053</v>
      </c>
      <c r="D942" s="325" t="s">
        <v>869</v>
      </c>
      <c r="E942" s="326">
        <f t="shared" si="213"/>
        <v>0</v>
      </c>
      <c r="F942" s="449"/>
      <c r="G942" s="450"/>
      <c r="H942" s="1425"/>
      <c r="I942" s="449"/>
      <c r="J942" s="450"/>
      <c r="K942" s="1425"/>
      <c r="L942" s="326">
        <f t="shared" si="214"/>
        <v>0</v>
      </c>
      <c r="M942" s="12" t="str">
        <f t="shared" si="207"/>
        <v/>
      </c>
      <c r="N942" s="13"/>
    </row>
    <row r="943" spans="2:14">
      <c r="B943" s="292"/>
      <c r="C943" s="318">
        <v>1062</v>
      </c>
      <c r="D943" s="319" t="s">
        <v>209</v>
      </c>
      <c r="E943" s="320">
        <f t="shared" si="213"/>
        <v>0</v>
      </c>
      <c r="F943" s="454"/>
      <c r="G943" s="455"/>
      <c r="H943" s="1428"/>
      <c r="I943" s="454"/>
      <c r="J943" s="455"/>
      <c r="K943" s="1428"/>
      <c r="L943" s="320">
        <f t="shared" si="214"/>
        <v>0</v>
      </c>
      <c r="M943" s="12" t="str">
        <f t="shared" si="207"/>
        <v/>
      </c>
      <c r="N943" s="13"/>
    </row>
    <row r="944" spans="2:14">
      <c r="B944" s="292"/>
      <c r="C944" s="324">
        <v>1063</v>
      </c>
      <c r="D944" s="332" t="s">
        <v>796</v>
      </c>
      <c r="E944" s="326">
        <f t="shared" si="213"/>
        <v>0</v>
      </c>
      <c r="F944" s="449"/>
      <c r="G944" s="450"/>
      <c r="H944" s="1425"/>
      <c r="I944" s="449"/>
      <c r="J944" s="450"/>
      <c r="K944" s="1425"/>
      <c r="L944" s="326">
        <f t="shared" si="214"/>
        <v>0</v>
      </c>
      <c r="M944" s="12" t="str">
        <f t="shared" si="207"/>
        <v/>
      </c>
      <c r="N944" s="13"/>
    </row>
    <row r="945" spans="2:14">
      <c r="B945" s="292"/>
      <c r="C945" s="333">
        <v>1069</v>
      </c>
      <c r="D945" s="334" t="s">
        <v>210</v>
      </c>
      <c r="E945" s="335">
        <f t="shared" si="213"/>
        <v>0</v>
      </c>
      <c r="F945" s="600"/>
      <c r="G945" s="601"/>
      <c r="H945" s="1427"/>
      <c r="I945" s="600"/>
      <c r="J945" s="601"/>
      <c r="K945" s="1427"/>
      <c r="L945" s="335">
        <f t="shared" si="214"/>
        <v>0</v>
      </c>
      <c r="M945" s="12" t="str">
        <f t="shared" ref="M945:M976" si="215">(IF($E945&lt;&gt;0,$M$2,IF($L945&lt;&gt;0,$M$2,"")))</f>
        <v/>
      </c>
      <c r="N945" s="13"/>
    </row>
    <row r="946" spans="2:14">
      <c r="B946" s="278"/>
      <c r="C946" s="318">
        <v>1091</v>
      </c>
      <c r="D946" s="331" t="s">
        <v>905</v>
      </c>
      <c r="E946" s="320">
        <f t="shared" si="213"/>
        <v>0</v>
      </c>
      <c r="F946" s="454"/>
      <c r="G946" s="455"/>
      <c r="H946" s="1428"/>
      <c r="I946" s="454"/>
      <c r="J946" s="455"/>
      <c r="K946" s="1428"/>
      <c r="L946" s="320">
        <f t="shared" si="214"/>
        <v>0</v>
      </c>
      <c r="M946" s="12" t="str">
        <f t="shared" si="215"/>
        <v/>
      </c>
      <c r="N946" s="13"/>
    </row>
    <row r="947" spans="2:14">
      <c r="B947" s="292"/>
      <c r="C947" s="293">
        <v>1092</v>
      </c>
      <c r="D947" s="294" t="s">
        <v>302</v>
      </c>
      <c r="E947" s="295">
        <f t="shared" si="213"/>
        <v>0</v>
      </c>
      <c r="F947" s="158"/>
      <c r="G947" s="159"/>
      <c r="H947" s="1420"/>
      <c r="I947" s="158"/>
      <c r="J947" s="159"/>
      <c r="K947" s="1420"/>
      <c r="L947" s="295">
        <f t="shared" si="214"/>
        <v>0</v>
      </c>
      <c r="M947" s="12" t="str">
        <f t="shared" si="215"/>
        <v/>
      </c>
      <c r="N947" s="13"/>
    </row>
    <row r="948" spans="2:14">
      <c r="B948" s="292"/>
      <c r="C948" s="285">
        <v>1098</v>
      </c>
      <c r="D948" s="339" t="s">
        <v>211</v>
      </c>
      <c r="E948" s="287">
        <f t="shared" si="213"/>
        <v>0</v>
      </c>
      <c r="F948" s="173"/>
      <c r="G948" s="174"/>
      <c r="H948" s="1421"/>
      <c r="I948" s="173"/>
      <c r="J948" s="174"/>
      <c r="K948" s="1421"/>
      <c r="L948" s="287">
        <f t="shared" si="214"/>
        <v>0</v>
      </c>
      <c r="M948" s="12" t="str">
        <f t="shared" si="215"/>
        <v/>
      </c>
      <c r="N948" s="13"/>
    </row>
    <row r="949" spans="2:14">
      <c r="B949" s="272">
        <v>1900</v>
      </c>
      <c r="C949" s="1785" t="s">
        <v>269</v>
      </c>
      <c r="D949" s="1786"/>
      <c r="E949" s="310">
        <f t="shared" ref="E949:L949" si="216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 t="str">
        <f t="shared" si="215"/>
        <v/>
      </c>
      <c r="N949" s="13"/>
    </row>
    <row r="950" spans="2:14">
      <c r="B950" s="292"/>
      <c r="C950" s="279">
        <v>1901</v>
      </c>
      <c r="D950" s="340" t="s">
        <v>906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 t="str">
        <f t="shared" si="215"/>
        <v/>
      </c>
      <c r="N950" s="13"/>
    </row>
    <row r="951" spans="2:14">
      <c r="B951" s="341"/>
      <c r="C951" s="293">
        <v>1981</v>
      </c>
      <c r="D951" s="342" t="s">
        <v>907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 t="str">
        <f t="shared" si="215"/>
        <v/>
      </c>
      <c r="N951" s="13"/>
    </row>
    <row r="952" spans="2:14">
      <c r="B952" s="292"/>
      <c r="C952" s="285">
        <v>1991</v>
      </c>
      <c r="D952" s="343" t="s">
        <v>908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 t="str">
        <f t="shared" si="215"/>
        <v/>
      </c>
      <c r="N952" s="13"/>
    </row>
    <row r="953" spans="2:14">
      <c r="B953" s="272">
        <v>2100</v>
      </c>
      <c r="C953" s="1785" t="s">
        <v>717</v>
      </c>
      <c r="D953" s="1786"/>
      <c r="E953" s="310">
        <f t="shared" ref="E953:L953" si="217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 t="str">
        <f t="shared" si="215"/>
        <v/>
      </c>
      <c r="N953" s="13"/>
    </row>
    <row r="954" spans="2:14">
      <c r="B954" s="292"/>
      <c r="C954" s="279">
        <v>2110</v>
      </c>
      <c r="D954" s="344" t="s">
        <v>212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 t="str">
        <f t="shared" si="215"/>
        <v/>
      </c>
      <c r="N954" s="13"/>
    </row>
    <row r="955" spans="2:14">
      <c r="B955" s="341"/>
      <c r="C955" s="293">
        <v>2120</v>
      </c>
      <c r="D955" s="300" t="s">
        <v>213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 t="str">
        <f t="shared" si="215"/>
        <v/>
      </c>
      <c r="N955" s="13"/>
    </row>
    <row r="956" spans="2:14">
      <c r="B956" s="341"/>
      <c r="C956" s="293">
        <v>2125</v>
      </c>
      <c r="D956" s="300" t="s">
        <v>214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 t="str">
        <f t="shared" si="215"/>
        <v/>
      </c>
      <c r="N956" s="13"/>
    </row>
    <row r="957" spans="2:14">
      <c r="B957" s="291"/>
      <c r="C957" s="293">
        <v>2140</v>
      </c>
      <c r="D957" s="300" t="s">
        <v>215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 t="str">
        <f t="shared" si="215"/>
        <v/>
      </c>
      <c r="N957" s="13"/>
    </row>
    <row r="958" spans="2:14">
      <c r="B958" s="292"/>
      <c r="C958" s="285">
        <v>2190</v>
      </c>
      <c r="D958" s="345" t="s">
        <v>216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 t="str">
        <f t="shared" si="215"/>
        <v/>
      </c>
      <c r="N958" s="13"/>
    </row>
    <row r="959" spans="2:14">
      <c r="B959" s="272">
        <v>2200</v>
      </c>
      <c r="C959" s="1785" t="s">
        <v>217</v>
      </c>
      <c r="D959" s="1786"/>
      <c r="E959" s="310">
        <f t="shared" ref="E959:L959" si="218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 t="str">
        <f t="shared" si="215"/>
        <v/>
      </c>
      <c r="N959" s="13"/>
    </row>
    <row r="960" spans="2:14">
      <c r="B960" s="292"/>
      <c r="C960" s="279">
        <v>2221</v>
      </c>
      <c r="D960" s="280" t="s">
        <v>303</v>
      </c>
      <c r="E960" s="281">
        <f t="shared" ref="E960:E965" si="219">F960+G960+H960</f>
        <v>0</v>
      </c>
      <c r="F960" s="152"/>
      <c r="G960" s="153"/>
      <c r="H960" s="1418"/>
      <c r="I960" s="152"/>
      <c r="J960" s="153"/>
      <c r="K960" s="1418"/>
      <c r="L960" s="281">
        <f t="shared" ref="L960:L965" si="220">I960+J960+K960</f>
        <v>0</v>
      </c>
      <c r="M960" s="12" t="str">
        <f t="shared" si="215"/>
        <v/>
      </c>
      <c r="N960" s="13"/>
    </row>
    <row r="961" spans="2:14">
      <c r="B961" s="292"/>
      <c r="C961" s="285">
        <v>2224</v>
      </c>
      <c r="D961" s="286" t="s">
        <v>218</v>
      </c>
      <c r="E961" s="287">
        <f t="shared" si="219"/>
        <v>0</v>
      </c>
      <c r="F961" s="173"/>
      <c r="G961" s="174"/>
      <c r="H961" s="1421"/>
      <c r="I961" s="173"/>
      <c r="J961" s="174"/>
      <c r="K961" s="1421"/>
      <c r="L961" s="287">
        <f t="shared" si="220"/>
        <v>0</v>
      </c>
      <c r="M961" s="12" t="str">
        <f t="shared" si="215"/>
        <v/>
      </c>
      <c r="N961" s="13"/>
    </row>
    <row r="962" spans="2:14">
      <c r="B962" s="272">
        <v>2500</v>
      </c>
      <c r="C962" s="1785" t="s">
        <v>219</v>
      </c>
      <c r="D962" s="1786"/>
      <c r="E962" s="310">
        <f t="shared" si="219"/>
        <v>0</v>
      </c>
      <c r="F962" s="1422"/>
      <c r="G962" s="1423"/>
      <c r="H962" s="1424"/>
      <c r="I962" s="1422"/>
      <c r="J962" s="1423"/>
      <c r="K962" s="1424"/>
      <c r="L962" s="310">
        <f t="shared" si="220"/>
        <v>0</v>
      </c>
      <c r="M962" s="12" t="str">
        <f t="shared" si="215"/>
        <v/>
      </c>
      <c r="N962" s="13"/>
    </row>
    <row r="963" spans="2:14">
      <c r="B963" s="272">
        <v>2600</v>
      </c>
      <c r="C963" s="1791" t="s">
        <v>220</v>
      </c>
      <c r="D963" s="1792"/>
      <c r="E963" s="310">
        <f t="shared" si="219"/>
        <v>0</v>
      </c>
      <c r="F963" s="1422"/>
      <c r="G963" s="1423"/>
      <c r="H963" s="1424"/>
      <c r="I963" s="1422"/>
      <c r="J963" s="1423"/>
      <c r="K963" s="1424"/>
      <c r="L963" s="310">
        <f t="shared" si="220"/>
        <v>0</v>
      </c>
      <c r="M963" s="12" t="str">
        <f t="shared" si="215"/>
        <v/>
      </c>
      <c r="N963" s="13"/>
    </row>
    <row r="964" spans="2:14">
      <c r="B964" s="272">
        <v>2700</v>
      </c>
      <c r="C964" s="1791" t="s">
        <v>221</v>
      </c>
      <c r="D964" s="1792"/>
      <c r="E964" s="310">
        <f t="shared" si="219"/>
        <v>0</v>
      </c>
      <c r="F964" s="1422"/>
      <c r="G964" s="1423"/>
      <c r="H964" s="1424"/>
      <c r="I964" s="1422"/>
      <c r="J964" s="1423"/>
      <c r="K964" s="1424"/>
      <c r="L964" s="310">
        <f t="shared" si="220"/>
        <v>0</v>
      </c>
      <c r="M964" s="12" t="str">
        <f t="shared" si="215"/>
        <v/>
      </c>
      <c r="N964" s="13"/>
    </row>
    <row r="965" spans="2:14">
      <c r="B965" s="272">
        <v>2800</v>
      </c>
      <c r="C965" s="1791" t="s">
        <v>1656</v>
      </c>
      <c r="D965" s="1792"/>
      <c r="E965" s="310">
        <f t="shared" si="219"/>
        <v>0</v>
      </c>
      <c r="F965" s="1422"/>
      <c r="G965" s="1423"/>
      <c r="H965" s="1424"/>
      <c r="I965" s="1422"/>
      <c r="J965" s="1423"/>
      <c r="K965" s="1424"/>
      <c r="L965" s="310">
        <f t="shared" si="220"/>
        <v>0</v>
      </c>
      <c r="M965" s="12" t="str">
        <f t="shared" si="215"/>
        <v/>
      </c>
      <c r="N965" s="13"/>
    </row>
    <row r="966" spans="2:14">
      <c r="B966" s="272">
        <v>2900</v>
      </c>
      <c r="C966" s="1785" t="s">
        <v>222</v>
      </c>
      <c r="D966" s="1786"/>
      <c r="E966" s="310">
        <f t="shared" ref="E966:L966" si="221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 t="str">
        <f t="shared" si="215"/>
        <v/>
      </c>
      <c r="N966" s="13"/>
    </row>
    <row r="967" spans="2:14">
      <c r="B967" s="346"/>
      <c r="C967" s="279">
        <v>2910</v>
      </c>
      <c r="D967" s="347" t="s">
        <v>1987</v>
      </c>
      <c r="E967" s="281">
        <f t="shared" ref="E967:E974" si="222">F967+G967+H967</f>
        <v>0</v>
      </c>
      <c r="F967" s="152"/>
      <c r="G967" s="153"/>
      <c r="H967" s="1418"/>
      <c r="I967" s="152"/>
      <c r="J967" s="153"/>
      <c r="K967" s="1418"/>
      <c r="L967" s="281">
        <f t="shared" ref="L967:L974" si="223">I967+J967+K967</f>
        <v>0</v>
      </c>
      <c r="M967" s="12" t="str">
        <f t="shared" si="215"/>
        <v/>
      </c>
      <c r="N967" s="13"/>
    </row>
    <row r="968" spans="2:14">
      <c r="B968" s="346"/>
      <c r="C968" s="279">
        <v>2920</v>
      </c>
      <c r="D968" s="347" t="s">
        <v>223</v>
      </c>
      <c r="E968" s="281">
        <f t="shared" si="222"/>
        <v>0</v>
      </c>
      <c r="F968" s="152"/>
      <c r="G968" s="153"/>
      <c r="H968" s="1418"/>
      <c r="I968" s="152"/>
      <c r="J968" s="153"/>
      <c r="K968" s="1418"/>
      <c r="L968" s="281">
        <f t="shared" si="223"/>
        <v>0</v>
      </c>
      <c r="M968" s="12" t="str">
        <f t="shared" si="215"/>
        <v/>
      </c>
      <c r="N968" s="13"/>
    </row>
    <row r="969" spans="2:14" ht="31.5">
      <c r="B969" s="346"/>
      <c r="C969" s="324">
        <v>2969</v>
      </c>
      <c r="D969" s="348" t="s">
        <v>224</v>
      </c>
      <c r="E969" s="326">
        <f t="shared" si="222"/>
        <v>0</v>
      </c>
      <c r="F969" s="449"/>
      <c r="G969" s="450"/>
      <c r="H969" s="1425"/>
      <c r="I969" s="449"/>
      <c r="J969" s="450"/>
      <c r="K969" s="1425"/>
      <c r="L969" s="326">
        <f t="shared" si="223"/>
        <v>0</v>
      </c>
      <c r="M969" s="12" t="str">
        <f t="shared" si="215"/>
        <v/>
      </c>
      <c r="N969" s="13"/>
    </row>
    <row r="970" spans="2:14" ht="31.5">
      <c r="B970" s="346"/>
      <c r="C970" s="349">
        <v>2970</v>
      </c>
      <c r="D970" s="350" t="s">
        <v>225</v>
      </c>
      <c r="E970" s="351">
        <f t="shared" si="222"/>
        <v>0</v>
      </c>
      <c r="F970" s="636"/>
      <c r="G970" s="637"/>
      <c r="H970" s="1426"/>
      <c r="I970" s="636"/>
      <c r="J970" s="637"/>
      <c r="K970" s="1426"/>
      <c r="L970" s="351">
        <f t="shared" si="223"/>
        <v>0</v>
      </c>
      <c r="M970" s="12" t="str">
        <f t="shared" si="215"/>
        <v/>
      </c>
      <c r="N970" s="13"/>
    </row>
    <row r="971" spans="2:14">
      <c r="B971" s="346"/>
      <c r="C971" s="333">
        <v>2989</v>
      </c>
      <c r="D971" s="355" t="s">
        <v>226</v>
      </c>
      <c r="E971" s="335">
        <f t="shared" si="222"/>
        <v>0</v>
      </c>
      <c r="F971" s="600"/>
      <c r="G971" s="601"/>
      <c r="H971" s="1427"/>
      <c r="I971" s="600"/>
      <c r="J971" s="601"/>
      <c r="K971" s="1427"/>
      <c r="L971" s="335">
        <f t="shared" si="223"/>
        <v>0</v>
      </c>
      <c r="M971" s="12" t="str">
        <f t="shared" si="215"/>
        <v/>
      </c>
      <c r="N971" s="13"/>
    </row>
    <row r="972" spans="2:14">
      <c r="B972" s="292"/>
      <c r="C972" s="318">
        <v>2990</v>
      </c>
      <c r="D972" s="356" t="s">
        <v>2006</v>
      </c>
      <c r="E972" s="320">
        <f t="shared" si="222"/>
        <v>0</v>
      </c>
      <c r="F972" s="454"/>
      <c r="G972" s="455"/>
      <c r="H972" s="1428"/>
      <c r="I972" s="454"/>
      <c r="J972" s="455"/>
      <c r="K972" s="1428"/>
      <c r="L972" s="320">
        <f t="shared" si="223"/>
        <v>0</v>
      </c>
      <c r="M972" s="12" t="str">
        <f t="shared" si="215"/>
        <v/>
      </c>
      <c r="N972" s="13"/>
    </row>
    <row r="973" spans="2:14">
      <c r="B973" s="292"/>
      <c r="C973" s="318">
        <v>2991</v>
      </c>
      <c r="D973" s="356" t="s">
        <v>227</v>
      </c>
      <c r="E973" s="320">
        <f t="shared" si="222"/>
        <v>0</v>
      </c>
      <c r="F973" s="454"/>
      <c r="G973" s="455"/>
      <c r="H973" s="1428"/>
      <c r="I973" s="454"/>
      <c r="J973" s="455"/>
      <c r="K973" s="1428"/>
      <c r="L973" s="320">
        <f t="shared" si="223"/>
        <v>0</v>
      </c>
      <c r="M973" s="12" t="str">
        <f t="shared" si="215"/>
        <v/>
      </c>
      <c r="N973" s="13"/>
    </row>
    <row r="974" spans="2:14">
      <c r="B974" s="292"/>
      <c r="C974" s="285">
        <v>2992</v>
      </c>
      <c r="D974" s="357" t="s">
        <v>228</v>
      </c>
      <c r="E974" s="287">
        <f t="shared" si="222"/>
        <v>0</v>
      </c>
      <c r="F974" s="173"/>
      <c r="G974" s="174"/>
      <c r="H974" s="1421"/>
      <c r="I974" s="173"/>
      <c r="J974" s="174"/>
      <c r="K974" s="1421"/>
      <c r="L974" s="287">
        <f t="shared" si="223"/>
        <v>0</v>
      </c>
      <c r="M974" s="12" t="str">
        <f t="shared" si="215"/>
        <v/>
      </c>
      <c r="N974" s="13"/>
    </row>
    <row r="975" spans="2:14">
      <c r="B975" s="272">
        <v>3300</v>
      </c>
      <c r="C975" s="358" t="s">
        <v>2037</v>
      </c>
      <c r="D975" s="1480"/>
      <c r="E975" s="310">
        <f t="shared" ref="E975:L975" si="224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 t="str">
        <f t="shared" si="215"/>
        <v/>
      </c>
      <c r="N975" s="13"/>
    </row>
    <row r="976" spans="2:14">
      <c r="B976" s="291"/>
      <c r="C976" s="279">
        <v>3301</v>
      </c>
      <c r="D976" s="359" t="s">
        <v>229</v>
      </c>
      <c r="E976" s="281">
        <f t="shared" ref="E976:E983" si="225"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 t="shared" ref="L976:L983" si="226">I976+J976+K976</f>
        <v>0</v>
      </c>
      <c r="M976" s="12" t="str">
        <f t="shared" si="215"/>
        <v/>
      </c>
      <c r="N976" s="13"/>
    </row>
    <row r="977" spans="2:14">
      <c r="B977" s="291"/>
      <c r="C977" s="293">
        <v>3302</v>
      </c>
      <c r="D977" s="360" t="s">
        <v>711</v>
      </c>
      <c r="E977" s="295">
        <f t="shared" si="225"/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 t="shared" si="226"/>
        <v>0</v>
      </c>
      <c r="M977" s="12" t="str">
        <f t="shared" ref="M977:M1008" si="227">(IF($E977&lt;&gt;0,$M$2,IF($L977&lt;&gt;0,$M$2,"")))</f>
        <v/>
      </c>
      <c r="N977" s="13"/>
    </row>
    <row r="978" spans="2:14">
      <c r="B978" s="291"/>
      <c r="C978" s="293">
        <v>3304</v>
      </c>
      <c r="D978" s="360" t="s">
        <v>230</v>
      </c>
      <c r="E978" s="295">
        <f t="shared" si="225"/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 t="shared" si="226"/>
        <v>0</v>
      </c>
      <c r="M978" s="12" t="str">
        <f t="shared" si="227"/>
        <v/>
      </c>
      <c r="N978" s="13"/>
    </row>
    <row r="979" spans="2:14" ht="31.5">
      <c r="B979" s="291"/>
      <c r="C979" s="285">
        <v>3306</v>
      </c>
      <c r="D979" s="361" t="s">
        <v>1653</v>
      </c>
      <c r="E979" s="295">
        <f t="shared" si="225"/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 t="shared" si="226"/>
        <v>0</v>
      </c>
      <c r="M979" s="12" t="str">
        <f t="shared" si="227"/>
        <v/>
      </c>
      <c r="N979" s="13"/>
    </row>
    <row r="980" spans="2:14">
      <c r="B980" s="291"/>
      <c r="C980" s="285">
        <v>3307</v>
      </c>
      <c r="D980" s="361" t="s">
        <v>2051</v>
      </c>
      <c r="E980" s="287">
        <f t="shared" si="225"/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 t="shared" si="226"/>
        <v>0</v>
      </c>
      <c r="M980" s="12" t="str">
        <f t="shared" si="227"/>
        <v/>
      </c>
      <c r="N980" s="13"/>
    </row>
    <row r="981" spans="2:14">
      <c r="B981" s="272">
        <v>3900</v>
      </c>
      <c r="C981" s="1785" t="s">
        <v>231</v>
      </c>
      <c r="D981" s="1786"/>
      <c r="E981" s="310">
        <f t="shared" si="225"/>
        <v>0</v>
      </c>
      <c r="F981" s="1470">
        <v>0</v>
      </c>
      <c r="G981" s="1471">
        <v>0</v>
      </c>
      <c r="H981" s="1472">
        <v>0</v>
      </c>
      <c r="I981" s="1470">
        <v>0</v>
      </c>
      <c r="J981" s="1471">
        <v>0</v>
      </c>
      <c r="K981" s="1472">
        <v>0</v>
      </c>
      <c r="L981" s="310">
        <f t="shared" si="226"/>
        <v>0</v>
      </c>
      <c r="M981" s="12" t="str">
        <f t="shared" si="227"/>
        <v/>
      </c>
      <c r="N981" s="13"/>
    </row>
    <row r="982" spans="2:14">
      <c r="B982" s="272">
        <v>4000</v>
      </c>
      <c r="C982" s="1785" t="s">
        <v>232</v>
      </c>
      <c r="D982" s="1786"/>
      <c r="E982" s="310">
        <f t="shared" si="225"/>
        <v>0</v>
      </c>
      <c r="F982" s="1422"/>
      <c r="G982" s="1423"/>
      <c r="H982" s="1424"/>
      <c r="I982" s="1422"/>
      <c r="J982" s="1423"/>
      <c r="K982" s="1424"/>
      <c r="L982" s="310">
        <f t="shared" si="226"/>
        <v>0</v>
      </c>
      <c r="M982" s="12" t="str">
        <f t="shared" si="227"/>
        <v/>
      </c>
      <c r="N982" s="13"/>
    </row>
    <row r="983" spans="2:14">
      <c r="B983" s="272">
        <v>4100</v>
      </c>
      <c r="C983" s="1785" t="s">
        <v>233</v>
      </c>
      <c r="D983" s="1786"/>
      <c r="E983" s="310">
        <f t="shared" si="225"/>
        <v>0</v>
      </c>
      <c r="F983" s="1471">
        <v>0</v>
      </c>
      <c r="G983" s="1471">
        <v>0</v>
      </c>
      <c r="H983" s="1472">
        <v>0</v>
      </c>
      <c r="I983" s="1666">
        <v>0</v>
      </c>
      <c r="J983" s="1471">
        <v>0</v>
      </c>
      <c r="K983" s="1471">
        <v>0</v>
      </c>
      <c r="L983" s="310">
        <f t="shared" si="226"/>
        <v>0</v>
      </c>
      <c r="M983" s="12" t="str">
        <f t="shared" si="227"/>
        <v/>
      </c>
      <c r="N983" s="13"/>
    </row>
    <row r="984" spans="2:14">
      <c r="B984" s="272">
        <v>4200</v>
      </c>
      <c r="C984" s="1785" t="s">
        <v>234</v>
      </c>
      <c r="D984" s="1786"/>
      <c r="E984" s="310">
        <f t="shared" ref="E984:L984" si="228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0</v>
      </c>
      <c r="J984" s="275">
        <f t="shared" si="228"/>
        <v>0</v>
      </c>
      <c r="K984" s="276">
        <f t="shared" si="228"/>
        <v>0</v>
      </c>
      <c r="L984" s="310">
        <f t="shared" si="228"/>
        <v>0</v>
      </c>
      <c r="M984" s="12" t="str">
        <f t="shared" si="227"/>
        <v/>
      </c>
      <c r="N984" s="13"/>
    </row>
    <row r="985" spans="2:14">
      <c r="B985" s="362"/>
      <c r="C985" s="279">
        <v>4201</v>
      </c>
      <c r="D985" s="280" t="s">
        <v>235</v>
      </c>
      <c r="E985" s="281">
        <f t="shared" ref="E985:E990" si="229">F985+G985+H985</f>
        <v>0</v>
      </c>
      <c r="F985" s="152"/>
      <c r="G985" s="153"/>
      <c r="H985" s="1418"/>
      <c r="I985" s="152"/>
      <c r="J985" s="153"/>
      <c r="K985" s="1418"/>
      <c r="L985" s="281">
        <f t="shared" ref="L985:L990" si="230">I985+J985+K985</f>
        <v>0</v>
      </c>
      <c r="M985" s="12" t="str">
        <f t="shared" si="227"/>
        <v/>
      </c>
      <c r="N985" s="13"/>
    </row>
    <row r="986" spans="2:14">
      <c r="B986" s="362"/>
      <c r="C986" s="293">
        <v>4202</v>
      </c>
      <c r="D986" s="363" t="s">
        <v>236</v>
      </c>
      <c r="E986" s="295">
        <f t="shared" si="229"/>
        <v>0</v>
      </c>
      <c r="F986" s="158"/>
      <c r="G986" s="159"/>
      <c r="H986" s="1420"/>
      <c r="I986" s="158"/>
      <c r="J986" s="159"/>
      <c r="K986" s="1420"/>
      <c r="L986" s="295">
        <f t="shared" si="230"/>
        <v>0</v>
      </c>
      <c r="M986" s="12" t="str">
        <f t="shared" si="227"/>
        <v/>
      </c>
      <c r="N986" s="13"/>
    </row>
    <row r="987" spans="2:14">
      <c r="B987" s="362"/>
      <c r="C987" s="293">
        <v>4214</v>
      </c>
      <c r="D987" s="363" t="s">
        <v>237</v>
      </c>
      <c r="E987" s="295">
        <f t="shared" si="229"/>
        <v>0</v>
      </c>
      <c r="F987" s="158"/>
      <c r="G987" s="159"/>
      <c r="H987" s="1420"/>
      <c r="I987" s="158"/>
      <c r="J987" s="159"/>
      <c r="K987" s="1420"/>
      <c r="L987" s="295">
        <f t="shared" si="230"/>
        <v>0</v>
      </c>
      <c r="M987" s="12" t="str">
        <f t="shared" si="227"/>
        <v/>
      </c>
      <c r="N987" s="13"/>
    </row>
    <row r="988" spans="2:14">
      <c r="B988" s="362"/>
      <c r="C988" s="293">
        <v>4217</v>
      </c>
      <c r="D988" s="363" t="s">
        <v>238</v>
      </c>
      <c r="E988" s="295">
        <f t="shared" si="229"/>
        <v>0</v>
      </c>
      <c r="F988" s="158"/>
      <c r="G988" s="159"/>
      <c r="H988" s="1420"/>
      <c r="I988" s="158"/>
      <c r="J988" s="159"/>
      <c r="K988" s="1420"/>
      <c r="L988" s="295">
        <f t="shared" si="230"/>
        <v>0</v>
      </c>
      <c r="M988" s="12" t="str">
        <f t="shared" si="227"/>
        <v/>
      </c>
      <c r="N988" s="13"/>
    </row>
    <row r="989" spans="2:14">
      <c r="B989" s="362"/>
      <c r="C989" s="293">
        <v>4218</v>
      </c>
      <c r="D989" s="294" t="s">
        <v>239</v>
      </c>
      <c r="E989" s="295">
        <f t="shared" si="229"/>
        <v>0</v>
      </c>
      <c r="F989" s="158"/>
      <c r="G989" s="159"/>
      <c r="H989" s="1420"/>
      <c r="I989" s="158"/>
      <c r="J989" s="159"/>
      <c r="K989" s="1420"/>
      <c r="L989" s="295">
        <f t="shared" si="230"/>
        <v>0</v>
      </c>
      <c r="M989" s="12" t="str">
        <f t="shared" si="227"/>
        <v/>
      </c>
      <c r="N989" s="13"/>
    </row>
    <row r="990" spans="2:14">
      <c r="B990" s="362"/>
      <c r="C990" s="285">
        <v>4219</v>
      </c>
      <c r="D990" s="343" t="s">
        <v>240</v>
      </c>
      <c r="E990" s="287">
        <f t="shared" si="229"/>
        <v>0</v>
      </c>
      <c r="F990" s="173"/>
      <c r="G990" s="174"/>
      <c r="H990" s="1421"/>
      <c r="I990" s="173"/>
      <c r="J990" s="174"/>
      <c r="K990" s="1421"/>
      <c r="L990" s="287">
        <f t="shared" si="230"/>
        <v>0</v>
      </c>
      <c r="M990" s="12" t="str">
        <f t="shared" si="227"/>
        <v/>
      </c>
      <c r="N990" s="13"/>
    </row>
    <row r="991" spans="2:14">
      <c r="B991" s="272">
        <v>4300</v>
      </c>
      <c r="C991" s="1785" t="s">
        <v>1657</v>
      </c>
      <c r="D991" s="1786"/>
      <c r="E991" s="310">
        <f t="shared" ref="E991:L991" si="23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 t="str">
        <f t="shared" si="227"/>
        <v/>
      </c>
      <c r="N991" s="13"/>
    </row>
    <row r="992" spans="2:14">
      <c r="B992" s="362"/>
      <c r="C992" s="279">
        <v>4301</v>
      </c>
      <c r="D992" s="311" t="s">
        <v>241</v>
      </c>
      <c r="E992" s="281">
        <f t="shared" ref="E992:E997" si="232">F992+G992+H992</f>
        <v>0</v>
      </c>
      <c r="F992" s="152"/>
      <c r="G992" s="153"/>
      <c r="H992" s="1418"/>
      <c r="I992" s="152"/>
      <c r="J992" s="153"/>
      <c r="K992" s="1418"/>
      <c r="L992" s="281">
        <f t="shared" ref="L992:L997" si="233">I992+J992+K992</f>
        <v>0</v>
      </c>
      <c r="M992" s="12" t="str">
        <f t="shared" si="227"/>
        <v/>
      </c>
      <c r="N992" s="13"/>
    </row>
    <row r="993" spans="2:14">
      <c r="B993" s="362"/>
      <c r="C993" s="293">
        <v>4302</v>
      </c>
      <c r="D993" s="363" t="s">
        <v>242</v>
      </c>
      <c r="E993" s="295">
        <f t="shared" si="232"/>
        <v>0</v>
      </c>
      <c r="F993" s="158"/>
      <c r="G993" s="159"/>
      <c r="H993" s="1420"/>
      <c r="I993" s="158"/>
      <c r="J993" s="159"/>
      <c r="K993" s="1420"/>
      <c r="L993" s="295">
        <f t="shared" si="233"/>
        <v>0</v>
      </c>
      <c r="M993" s="12" t="str">
        <f t="shared" si="227"/>
        <v/>
      </c>
      <c r="N993" s="13"/>
    </row>
    <row r="994" spans="2:14">
      <c r="B994" s="362"/>
      <c r="C994" s="285">
        <v>4309</v>
      </c>
      <c r="D994" s="301" t="s">
        <v>243</v>
      </c>
      <c r="E994" s="287">
        <f t="shared" si="232"/>
        <v>0</v>
      </c>
      <c r="F994" s="173"/>
      <c r="G994" s="174"/>
      <c r="H994" s="1421"/>
      <c r="I994" s="173"/>
      <c r="J994" s="174"/>
      <c r="K994" s="1421"/>
      <c r="L994" s="287">
        <f t="shared" si="233"/>
        <v>0</v>
      </c>
      <c r="M994" s="12" t="str">
        <f t="shared" si="227"/>
        <v/>
      </c>
      <c r="N994" s="13"/>
    </row>
    <row r="995" spans="2:14">
      <c r="B995" s="272">
        <v>4400</v>
      </c>
      <c r="C995" s="1785" t="s">
        <v>1654</v>
      </c>
      <c r="D995" s="1786"/>
      <c r="E995" s="310">
        <f t="shared" si="232"/>
        <v>0</v>
      </c>
      <c r="F995" s="1422"/>
      <c r="G995" s="1423"/>
      <c r="H995" s="1424"/>
      <c r="I995" s="1422"/>
      <c r="J995" s="1423"/>
      <c r="K995" s="1424"/>
      <c r="L995" s="310">
        <f t="shared" si="233"/>
        <v>0</v>
      </c>
      <c r="M995" s="12" t="str">
        <f t="shared" si="227"/>
        <v/>
      </c>
      <c r="N995" s="13"/>
    </row>
    <row r="996" spans="2:14">
      <c r="B996" s="272">
        <v>4500</v>
      </c>
      <c r="C996" s="1785" t="s">
        <v>1655</v>
      </c>
      <c r="D996" s="1786"/>
      <c r="E996" s="310">
        <f t="shared" si="232"/>
        <v>0</v>
      </c>
      <c r="F996" s="1422"/>
      <c r="G996" s="1423"/>
      <c r="H996" s="1424"/>
      <c r="I996" s="1422"/>
      <c r="J996" s="1423"/>
      <c r="K996" s="1424"/>
      <c r="L996" s="310">
        <f t="shared" si="233"/>
        <v>0</v>
      </c>
      <c r="M996" s="12" t="str">
        <f t="shared" si="227"/>
        <v/>
      </c>
      <c r="N996" s="13"/>
    </row>
    <row r="997" spans="2:14">
      <c r="B997" s="272">
        <v>4600</v>
      </c>
      <c r="C997" s="1791" t="s">
        <v>244</v>
      </c>
      <c r="D997" s="1792"/>
      <c r="E997" s="310">
        <f t="shared" si="232"/>
        <v>0</v>
      </c>
      <c r="F997" s="1422"/>
      <c r="G997" s="1423"/>
      <c r="H997" s="1424"/>
      <c r="I997" s="1422"/>
      <c r="J997" s="1423"/>
      <c r="K997" s="1424"/>
      <c r="L997" s="310">
        <f t="shared" si="233"/>
        <v>0</v>
      </c>
      <c r="M997" s="12" t="str">
        <f t="shared" si="227"/>
        <v/>
      </c>
      <c r="N997" s="13"/>
    </row>
    <row r="998" spans="2:14">
      <c r="B998" s="272">
        <v>4900</v>
      </c>
      <c r="C998" s="1785" t="s">
        <v>270</v>
      </c>
      <c r="D998" s="1786"/>
      <c r="E998" s="310">
        <f t="shared" ref="E998:L998" si="234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 t="str">
        <f t="shared" si="227"/>
        <v/>
      </c>
      <c r="N998" s="13"/>
    </row>
    <row r="999" spans="2:14">
      <c r="B999" s="362"/>
      <c r="C999" s="279">
        <v>4901</v>
      </c>
      <c r="D999" s="364" t="s">
        <v>271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 t="str">
        <f t="shared" si="227"/>
        <v/>
      </c>
      <c r="N999" s="13"/>
    </row>
    <row r="1000" spans="2:14">
      <c r="B1000" s="362"/>
      <c r="C1000" s="285">
        <v>4902</v>
      </c>
      <c r="D1000" s="301" t="s">
        <v>272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 t="str">
        <f t="shared" si="227"/>
        <v/>
      </c>
      <c r="N1000" s="13"/>
    </row>
    <row r="1001" spans="2:14">
      <c r="B1001" s="365">
        <v>5100</v>
      </c>
      <c r="C1001" s="1789" t="s">
        <v>245</v>
      </c>
      <c r="D1001" s="1790"/>
      <c r="E1001" s="310">
        <f>F1001+G1001+H1001</f>
        <v>0</v>
      </c>
      <c r="F1001" s="1422"/>
      <c r="G1001" s="1423"/>
      <c r="H1001" s="1424"/>
      <c r="I1001" s="1422"/>
      <c r="J1001" s="1423"/>
      <c r="K1001" s="1424"/>
      <c r="L1001" s="310">
        <f>I1001+J1001+K1001</f>
        <v>0</v>
      </c>
      <c r="M1001" s="12" t="str">
        <f t="shared" si="227"/>
        <v/>
      </c>
      <c r="N1001" s="13"/>
    </row>
    <row r="1002" spans="2:14">
      <c r="B1002" s="365">
        <v>5200</v>
      </c>
      <c r="C1002" s="1789" t="s">
        <v>246</v>
      </c>
      <c r="D1002" s="1790"/>
      <c r="E1002" s="310">
        <f t="shared" ref="E1002:L1002" si="235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0</v>
      </c>
      <c r="K1002" s="276">
        <f t="shared" si="235"/>
        <v>0</v>
      </c>
      <c r="L1002" s="310">
        <f t="shared" si="235"/>
        <v>0</v>
      </c>
      <c r="M1002" s="12" t="str">
        <f t="shared" si="227"/>
        <v/>
      </c>
      <c r="N1002" s="13"/>
    </row>
    <row r="1003" spans="2:14">
      <c r="B1003" s="366"/>
      <c r="C1003" s="367">
        <v>5201</v>
      </c>
      <c r="D1003" s="368" t="s">
        <v>247</v>
      </c>
      <c r="E1003" s="281">
        <f t="shared" ref="E1003:E1009" si="236">F1003+G1003+H1003</f>
        <v>0</v>
      </c>
      <c r="F1003" s="152"/>
      <c r="G1003" s="153"/>
      <c r="H1003" s="1418"/>
      <c r="I1003" s="152"/>
      <c r="J1003" s="153"/>
      <c r="K1003" s="1418"/>
      <c r="L1003" s="281">
        <f t="shared" ref="L1003:L1009" si="237">I1003+J1003+K1003</f>
        <v>0</v>
      </c>
      <c r="M1003" s="12" t="str">
        <f t="shared" si="227"/>
        <v/>
      </c>
      <c r="N1003" s="13"/>
    </row>
    <row r="1004" spans="2:14">
      <c r="B1004" s="366"/>
      <c r="C1004" s="369">
        <v>5202</v>
      </c>
      <c r="D1004" s="370" t="s">
        <v>248</v>
      </c>
      <c r="E1004" s="295">
        <f t="shared" si="236"/>
        <v>0</v>
      </c>
      <c r="F1004" s="158"/>
      <c r="G1004" s="159"/>
      <c r="H1004" s="1420"/>
      <c r="I1004" s="158"/>
      <c r="J1004" s="159"/>
      <c r="K1004" s="1420"/>
      <c r="L1004" s="295">
        <f t="shared" si="237"/>
        <v>0</v>
      </c>
      <c r="M1004" s="12" t="str">
        <f t="shared" si="227"/>
        <v/>
      </c>
      <c r="N1004" s="13"/>
    </row>
    <row r="1005" spans="2:14">
      <c r="B1005" s="366"/>
      <c r="C1005" s="369">
        <v>5203</v>
      </c>
      <c r="D1005" s="370" t="s">
        <v>614</v>
      </c>
      <c r="E1005" s="295">
        <f t="shared" si="236"/>
        <v>0</v>
      </c>
      <c r="F1005" s="158"/>
      <c r="G1005" s="159"/>
      <c r="H1005" s="1420"/>
      <c r="I1005" s="158"/>
      <c r="J1005" s="159"/>
      <c r="K1005" s="1420"/>
      <c r="L1005" s="295">
        <f t="shared" si="237"/>
        <v>0</v>
      </c>
      <c r="M1005" s="12" t="str">
        <f t="shared" si="227"/>
        <v/>
      </c>
      <c r="N1005" s="13"/>
    </row>
    <row r="1006" spans="2:14">
      <c r="B1006" s="366"/>
      <c r="C1006" s="369">
        <v>5204</v>
      </c>
      <c r="D1006" s="370" t="s">
        <v>615</v>
      </c>
      <c r="E1006" s="295">
        <f t="shared" si="236"/>
        <v>0</v>
      </c>
      <c r="F1006" s="158"/>
      <c r="G1006" s="159"/>
      <c r="H1006" s="1420"/>
      <c r="I1006" s="158"/>
      <c r="J1006" s="159"/>
      <c r="K1006" s="1420"/>
      <c r="L1006" s="295">
        <f t="shared" si="237"/>
        <v>0</v>
      </c>
      <c r="M1006" s="12" t="str">
        <f t="shared" si="227"/>
        <v/>
      </c>
      <c r="N1006" s="13"/>
    </row>
    <row r="1007" spans="2:14">
      <c r="B1007" s="366"/>
      <c r="C1007" s="369">
        <v>5205</v>
      </c>
      <c r="D1007" s="370" t="s">
        <v>616</v>
      </c>
      <c r="E1007" s="295">
        <f t="shared" si="236"/>
        <v>0</v>
      </c>
      <c r="F1007" s="158"/>
      <c r="G1007" s="159"/>
      <c r="H1007" s="1420"/>
      <c r="I1007" s="158"/>
      <c r="J1007" s="159"/>
      <c r="K1007" s="1420"/>
      <c r="L1007" s="295">
        <f t="shared" si="237"/>
        <v>0</v>
      </c>
      <c r="M1007" s="12" t="str">
        <f t="shared" si="227"/>
        <v/>
      </c>
      <c r="N1007" s="13"/>
    </row>
    <row r="1008" spans="2:14">
      <c r="B1008" s="366"/>
      <c r="C1008" s="369">
        <v>5206</v>
      </c>
      <c r="D1008" s="370" t="s">
        <v>617</v>
      </c>
      <c r="E1008" s="295">
        <f t="shared" si="236"/>
        <v>0</v>
      </c>
      <c r="F1008" s="158"/>
      <c r="G1008" s="159"/>
      <c r="H1008" s="1420"/>
      <c r="I1008" s="158"/>
      <c r="J1008" s="159"/>
      <c r="K1008" s="1420"/>
      <c r="L1008" s="295">
        <f t="shared" si="237"/>
        <v>0</v>
      </c>
      <c r="M1008" s="12" t="str">
        <f t="shared" si="227"/>
        <v/>
      </c>
      <c r="N1008" s="13"/>
    </row>
    <row r="1009" spans="2:14">
      <c r="B1009" s="366"/>
      <c r="C1009" s="371">
        <v>5219</v>
      </c>
      <c r="D1009" s="372" t="s">
        <v>618</v>
      </c>
      <c r="E1009" s="287">
        <f t="shared" si="236"/>
        <v>0</v>
      </c>
      <c r="F1009" s="173"/>
      <c r="G1009" s="174"/>
      <c r="H1009" s="1421"/>
      <c r="I1009" s="173"/>
      <c r="J1009" s="174"/>
      <c r="K1009" s="1421"/>
      <c r="L1009" s="287">
        <f t="shared" si="237"/>
        <v>0</v>
      </c>
      <c r="M1009" s="12" t="str">
        <f t="shared" ref="M1009:M1028" si="238">(IF($E1009&lt;&gt;0,$M$2,IF($L1009&lt;&gt;0,$M$2,"")))</f>
        <v/>
      </c>
      <c r="N1009" s="13"/>
    </row>
    <row r="1010" spans="2:14">
      <c r="B1010" s="365">
        <v>5300</v>
      </c>
      <c r="C1010" s="1789" t="s">
        <v>619</v>
      </c>
      <c r="D1010" s="1790"/>
      <c r="E1010" s="310">
        <f t="shared" ref="E1010:L1010" si="239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 t="str">
        <f t="shared" si="238"/>
        <v/>
      </c>
      <c r="N1010" s="13"/>
    </row>
    <row r="1011" spans="2:14">
      <c r="B1011" s="366"/>
      <c r="C1011" s="367">
        <v>5301</v>
      </c>
      <c r="D1011" s="368" t="s">
        <v>304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 t="str">
        <f t="shared" si="238"/>
        <v/>
      </c>
      <c r="N1011" s="13"/>
    </row>
    <row r="1012" spans="2:14">
      <c r="B1012" s="366"/>
      <c r="C1012" s="371">
        <v>5309</v>
      </c>
      <c r="D1012" s="372" t="s">
        <v>620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 t="str">
        <f t="shared" si="238"/>
        <v/>
      </c>
      <c r="N1012" s="13"/>
    </row>
    <row r="1013" spans="2:14">
      <c r="B1013" s="365">
        <v>5400</v>
      </c>
      <c r="C1013" s="1789" t="s">
        <v>681</v>
      </c>
      <c r="D1013" s="1790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 t="str">
        <f t="shared" si="238"/>
        <v/>
      </c>
      <c r="N1013" s="13"/>
    </row>
    <row r="1014" spans="2:14">
      <c r="B1014" s="272">
        <v>5500</v>
      </c>
      <c r="C1014" s="1785" t="s">
        <v>682</v>
      </c>
      <c r="D1014" s="1786"/>
      <c r="E1014" s="310">
        <f t="shared" ref="E1014:L1014" si="240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 t="str">
        <f t="shared" si="238"/>
        <v/>
      </c>
      <c r="N1014" s="13"/>
    </row>
    <row r="1015" spans="2:14">
      <c r="B1015" s="362"/>
      <c r="C1015" s="279">
        <v>5501</v>
      </c>
      <c r="D1015" s="311" t="s">
        <v>683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 t="str">
        <f t="shared" si="238"/>
        <v/>
      </c>
      <c r="N1015" s="13"/>
    </row>
    <row r="1016" spans="2:14">
      <c r="B1016" s="362"/>
      <c r="C1016" s="293">
        <v>5502</v>
      </c>
      <c r="D1016" s="294" t="s">
        <v>684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 t="str">
        <f t="shared" si="238"/>
        <v/>
      </c>
      <c r="N1016" s="13"/>
    </row>
    <row r="1017" spans="2:14">
      <c r="B1017" s="362"/>
      <c r="C1017" s="293">
        <v>5503</v>
      </c>
      <c r="D1017" s="363" t="s">
        <v>685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 t="str">
        <f t="shared" si="238"/>
        <v/>
      </c>
      <c r="N1017" s="13"/>
    </row>
    <row r="1018" spans="2:14">
      <c r="B1018" s="362"/>
      <c r="C1018" s="285">
        <v>5504</v>
      </c>
      <c r="D1018" s="339" t="s">
        <v>686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 t="str">
        <f t="shared" si="238"/>
        <v/>
      </c>
      <c r="N1018" s="13"/>
    </row>
    <row r="1019" spans="2:14">
      <c r="B1019" s="365">
        <v>5700</v>
      </c>
      <c r="C1019" s="1793" t="s">
        <v>909</v>
      </c>
      <c r="D1019" s="1794"/>
      <c r="E1019" s="310">
        <f>SUM(E1020:E1022)</f>
        <v>0</v>
      </c>
      <c r="F1019" s="1470">
        <v>0</v>
      </c>
      <c r="G1019" s="1470">
        <v>0</v>
      </c>
      <c r="H1019" s="1470">
        <v>0</v>
      </c>
      <c r="I1019" s="1470">
        <v>0</v>
      </c>
      <c r="J1019" s="1470">
        <v>0</v>
      </c>
      <c r="K1019" s="1470">
        <v>0</v>
      </c>
      <c r="L1019" s="310">
        <f>SUM(L1020:L1022)</f>
        <v>0</v>
      </c>
      <c r="M1019" s="12" t="str">
        <f t="shared" si="238"/>
        <v/>
      </c>
      <c r="N1019" s="13"/>
    </row>
    <row r="1020" spans="2:14">
      <c r="B1020" s="366"/>
      <c r="C1020" s="367">
        <v>5701</v>
      </c>
      <c r="D1020" s="368" t="s">
        <v>687</v>
      </c>
      <c r="E1020" s="281">
        <f>F1020+G1020+H1020</f>
        <v>0</v>
      </c>
      <c r="F1020" s="1471">
        <v>0</v>
      </c>
      <c r="G1020" s="1471">
        <v>0</v>
      </c>
      <c r="H1020" s="1472">
        <v>0</v>
      </c>
      <c r="I1020" s="1666">
        <v>0</v>
      </c>
      <c r="J1020" s="1471">
        <v>0</v>
      </c>
      <c r="K1020" s="1471">
        <v>0</v>
      </c>
      <c r="L1020" s="281">
        <f>I1020+J1020+K1020</f>
        <v>0</v>
      </c>
      <c r="M1020" s="12" t="str">
        <f t="shared" si="238"/>
        <v/>
      </c>
      <c r="N1020" s="13"/>
    </row>
    <row r="1021" spans="2:14">
      <c r="B1021" s="366"/>
      <c r="C1021" s="373">
        <v>5702</v>
      </c>
      <c r="D1021" s="374" t="s">
        <v>688</v>
      </c>
      <c r="E1021" s="314">
        <f>F1021+G1021+H1021</f>
        <v>0</v>
      </c>
      <c r="F1021" s="1471">
        <v>0</v>
      </c>
      <c r="G1021" s="1471">
        <v>0</v>
      </c>
      <c r="H1021" s="1472">
        <v>0</v>
      </c>
      <c r="I1021" s="1666">
        <v>0</v>
      </c>
      <c r="J1021" s="1471">
        <v>0</v>
      </c>
      <c r="K1021" s="1471">
        <v>0</v>
      </c>
      <c r="L1021" s="314">
        <f>I1021+J1021+K1021</f>
        <v>0</v>
      </c>
      <c r="M1021" s="12" t="str">
        <f t="shared" si="238"/>
        <v/>
      </c>
      <c r="N1021" s="13"/>
    </row>
    <row r="1022" spans="2:14">
      <c r="B1022" s="292"/>
      <c r="C1022" s="375">
        <v>4071</v>
      </c>
      <c r="D1022" s="376" t="s">
        <v>689</v>
      </c>
      <c r="E1022" s="377">
        <f>F1022+G1022+H1022</f>
        <v>0</v>
      </c>
      <c r="F1022" s="1471">
        <v>0</v>
      </c>
      <c r="G1022" s="1471">
        <v>0</v>
      </c>
      <c r="H1022" s="1472">
        <v>0</v>
      </c>
      <c r="I1022" s="1666">
        <v>0</v>
      </c>
      <c r="J1022" s="1471">
        <v>0</v>
      </c>
      <c r="K1022" s="1471">
        <v>0</v>
      </c>
      <c r="L1022" s="377">
        <f>I1022+J1022+K1022</f>
        <v>0</v>
      </c>
      <c r="M1022" s="12" t="str">
        <f t="shared" si="238"/>
        <v/>
      </c>
      <c r="N1022" s="13"/>
    </row>
    <row r="1023" spans="2:14">
      <c r="B1023" s="582"/>
      <c r="C1023" s="1795" t="s">
        <v>690</v>
      </c>
      <c r="D1023" s="1796"/>
      <c r="E1023" s="1438"/>
      <c r="F1023" s="1438"/>
      <c r="G1023" s="1438"/>
      <c r="H1023" s="1438"/>
      <c r="I1023" s="1438"/>
      <c r="J1023" s="1438"/>
      <c r="K1023" s="1438"/>
      <c r="L1023" s="1439"/>
      <c r="M1023" s="12" t="str">
        <f t="shared" si="238"/>
        <v/>
      </c>
      <c r="N1023" s="13"/>
    </row>
    <row r="1024" spans="2:14">
      <c r="B1024" s="381">
        <v>98</v>
      </c>
      <c r="C1024" s="1795" t="s">
        <v>690</v>
      </c>
      <c r="D1024" s="1796"/>
      <c r="E1024" s="382">
        <f>F1024+G1024+H1024</f>
        <v>0</v>
      </c>
      <c r="F1024" s="1429"/>
      <c r="G1024" s="1430"/>
      <c r="H1024" s="1431"/>
      <c r="I1024" s="1460">
        <v>0</v>
      </c>
      <c r="J1024" s="1461">
        <v>0</v>
      </c>
      <c r="K1024" s="1462">
        <v>0</v>
      </c>
      <c r="L1024" s="382">
        <f>I1024+J1024+K1024</f>
        <v>0</v>
      </c>
      <c r="M1024" s="12" t="str">
        <f t="shared" si="238"/>
        <v/>
      </c>
      <c r="N1024" s="13"/>
    </row>
    <row r="1025" spans="2:14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 t="str">
        <f t="shared" si="238"/>
        <v/>
      </c>
      <c r="N1025" s="13"/>
    </row>
    <row r="1026" spans="2:14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 t="str">
        <f t="shared" si="238"/>
        <v/>
      </c>
      <c r="N1026" s="13"/>
    </row>
    <row r="1027" spans="2:14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 t="str">
        <f t="shared" si="238"/>
        <v/>
      </c>
      <c r="N1027" s="13"/>
    </row>
    <row r="1028" spans="2:14">
      <c r="B1028" s="1463"/>
      <c r="C1028" s="393" t="s">
        <v>736</v>
      </c>
      <c r="D1028" s="1432">
        <f>+B1028</f>
        <v>0</v>
      </c>
      <c r="E1028" s="395">
        <f t="shared" ref="E1028:L1028" si="241">SUM(E913,E916,E922,E930,E931,E949,E953,E959,E962,E963,E964,E965,E966,E975,E981,E982,E983,E984,E991,E995,E996,E997,E998,E1001,E1002,E1010,E1013,E1014,E1019)+E1024</f>
        <v>35</v>
      </c>
      <c r="F1028" s="396">
        <f t="shared" si="241"/>
        <v>35</v>
      </c>
      <c r="G1028" s="397">
        <f t="shared" si="241"/>
        <v>0</v>
      </c>
      <c r="H1028" s="398">
        <f t="shared" si="241"/>
        <v>0</v>
      </c>
      <c r="I1028" s="396">
        <f t="shared" si="241"/>
        <v>0</v>
      </c>
      <c r="J1028" s="397">
        <f t="shared" si="241"/>
        <v>0</v>
      </c>
      <c r="K1028" s="398">
        <f t="shared" si="241"/>
        <v>0</v>
      </c>
      <c r="L1028" s="395">
        <f t="shared" si="241"/>
        <v>0</v>
      </c>
      <c r="M1028" s="12">
        <f t="shared" si="238"/>
        <v>1</v>
      </c>
      <c r="N1028" s="73" t="str">
        <f>LEFT(C910,1)</f>
        <v>3</v>
      </c>
    </row>
    <row r="1029" spans="2:14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4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</row>
    <row r="1031" spans="2:14" ht="18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 t="str">
        <f>(IF(E1026&lt;&gt;0,$G$2,IF(L1026&lt;&gt;0,$G$2,"")))</f>
        <v/>
      </c>
    </row>
    <row r="1032" spans="2:14" ht="18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 t="str">
        <f>(IF(E1027&lt;&gt;0,$G$2,IF(L1027&lt;&gt;0,$G$2,"")))</f>
        <v/>
      </c>
    </row>
    <row r="1033" spans="2:14">
      <c r="B1033" s="6"/>
      <c r="C1033" s="6"/>
      <c r="D1033" s="521"/>
      <c r="E1033" s="38"/>
      <c r="F1033" s="38"/>
      <c r="G1033" s="38"/>
      <c r="H1033" s="38"/>
      <c r="I1033" s="38"/>
      <c r="J1033" s="38"/>
      <c r="K1033" s="38"/>
      <c r="L1033" s="38"/>
      <c r="M1033" s="7">
        <f>(IF($E1166&lt;&gt;0,$M$2,IF($L1166&lt;&gt;0,$M$2,"")))</f>
        <v>1</v>
      </c>
    </row>
    <row r="1034" spans="2:14">
      <c r="B1034" s="6"/>
      <c r="C1034" s="1365"/>
      <c r="D1034" s="1366"/>
      <c r="E1034" s="38"/>
      <c r="F1034" s="38"/>
      <c r="G1034" s="38"/>
      <c r="H1034" s="38"/>
      <c r="I1034" s="38"/>
      <c r="J1034" s="38"/>
      <c r="K1034" s="38"/>
      <c r="L1034" s="38"/>
      <c r="M1034" s="7">
        <f>(IF($E1166&lt;&gt;0,$M$2,IF($L1166&lt;&gt;0,$M$2,"")))</f>
        <v>1</v>
      </c>
    </row>
    <row r="1035" spans="2:14">
      <c r="B1035" s="1810" t="str">
        <f>$B$7</f>
        <v>ОТЧЕТНИ ДАННИ ПО ЕБК ЗА ИЗПЪЛНЕНИЕТО НА БЮДЖЕТА</v>
      </c>
      <c r="C1035" s="1811"/>
      <c r="D1035" s="1811"/>
      <c r="E1035" s="242"/>
      <c r="F1035" s="242"/>
      <c r="G1035" s="237"/>
      <c r="H1035" s="237"/>
      <c r="I1035" s="237"/>
      <c r="J1035" s="237"/>
      <c r="K1035" s="237"/>
      <c r="L1035" s="237"/>
      <c r="M1035" s="7">
        <f>(IF($E1166&lt;&gt;0,$M$2,IF($L1166&lt;&gt;0,$M$2,"")))</f>
        <v>1</v>
      </c>
    </row>
    <row r="1036" spans="2:14">
      <c r="B1036" s="228"/>
      <c r="C1036" s="391"/>
      <c r="D1036" s="400"/>
      <c r="E1036" s="406" t="s">
        <v>461</v>
      </c>
      <c r="F1036" s="406" t="s">
        <v>830</v>
      </c>
      <c r="G1036" s="237"/>
      <c r="H1036" s="1362" t="s">
        <v>1247</v>
      </c>
      <c r="I1036" s="1363"/>
      <c r="J1036" s="1364"/>
      <c r="K1036" s="237"/>
      <c r="L1036" s="237"/>
      <c r="M1036" s="7">
        <f>(IF($E1166&lt;&gt;0,$M$2,IF($L1166&lt;&gt;0,$M$2,"")))</f>
        <v>1</v>
      </c>
    </row>
    <row r="1037" spans="2:14" ht="18.75">
      <c r="B1037" s="1780" t="str">
        <f>$B$9</f>
        <v>СУ Г. С. Раковски</v>
      </c>
      <c r="C1037" s="1781"/>
      <c r="D1037" s="1782"/>
      <c r="E1037" s="115">
        <f>$E$9</f>
        <v>44197</v>
      </c>
      <c r="F1037" s="226">
        <f>$F$9</f>
        <v>44377</v>
      </c>
      <c r="G1037" s="237"/>
      <c r="H1037" s="237"/>
      <c r="I1037" s="237"/>
      <c r="J1037" s="237"/>
      <c r="K1037" s="237"/>
      <c r="L1037" s="237"/>
      <c r="M1037" s="7">
        <f>(IF($E1166&lt;&gt;0,$M$2,IF($L1166&lt;&gt;0,$M$2,"")))</f>
        <v>1</v>
      </c>
    </row>
    <row r="1038" spans="2:14">
      <c r="B1038" s="227" t="str">
        <f>$B$10</f>
        <v>(наименование на разпоредителя с бюджет)</v>
      </c>
      <c r="C1038" s="228"/>
      <c r="D1038" s="229"/>
      <c r="E1038" s="237"/>
      <c r="F1038" s="237"/>
      <c r="G1038" s="237"/>
      <c r="H1038" s="237"/>
      <c r="I1038" s="237"/>
      <c r="J1038" s="237"/>
      <c r="K1038" s="237"/>
      <c r="L1038" s="237"/>
      <c r="M1038" s="7">
        <f>(IF($E1166&lt;&gt;0,$M$2,IF($L1166&lt;&gt;0,$M$2,"")))</f>
        <v>1</v>
      </c>
    </row>
    <row r="1039" spans="2:14">
      <c r="B1039" s="227"/>
      <c r="C1039" s="228"/>
      <c r="D1039" s="229"/>
      <c r="E1039" s="237"/>
      <c r="F1039" s="237"/>
      <c r="G1039" s="237"/>
      <c r="H1039" s="237"/>
      <c r="I1039" s="237"/>
      <c r="J1039" s="237"/>
      <c r="K1039" s="237"/>
      <c r="L1039" s="237"/>
      <c r="M1039" s="7">
        <f>(IF($E1166&lt;&gt;0,$M$2,IF($L1166&lt;&gt;0,$M$2,"")))</f>
        <v>1</v>
      </c>
    </row>
    <row r="1040" spans="2:14" ht="19.5">
      <c r="B1040" s="1843" t="str">
        <f>$B$12</f>
        <v>Велико Търново</v>
      </c>
      <c r="C1040" s="1844"/>
      <c r="D1040" s="1845"/>
      <c r="E1040" s="410" t="s">
        <v>885</v>
      </c>
      <c r="F1040" s="1360" t="str">
        <f>$F$12</f>
        <v>5401</v>
      </c>
      <c r="G1040" s="237"/>
      <c r="H1040" s="237"/>
      <c r="I1040" s="237"/>
      <c r="J1040" s="237"/>
      <c r="K1040" s="237"/>
      <c r="L1040" s="237"/>
      <c r="M1040" s="7">
        <f>(IF($E1166&lt;&gt;0,$M$2,IF($L1166&lt;&gt;0,$M$2,"")))</f>
        <v>1</v>
      </c>
    </row>
    <row r="1041" spans="2:14">
      <c r="B1041" s="233" t="str">
        <f>$B$13</f>
        <v>(наименование на първостепенния разпоредител с бюджет)</v>
      </c>
      <c r="C1041" s="228"/>
      <c r="D1041" s="229"/>
      <c r="E1041" s="1361"/>
      <c r="F1041" s="242"/>
      <c r="G1041" s="237"/>
      <c r="H1041" s="237"/>
      <c r="I1041" s="237"/>
      <c r="J1041" s="237"/>
      <c r="K1041" s="237"/>
      <c r="L1041" s="237"/>
      <c r="M1041" s="7">
        <f>(IF($E1166&lt;&gt;0,$M$2,IF($L1166&lt;&gt;0,$M$2,"")))</f>
        <v>1</v>
      </c>
    </row>
    <row r="1042" spans="2:14" ht="19.5">
      <c r="B1042" s="236"/>
      <c r="C1042" s="237"/>
      <c r="D1042" s="124" t="s">
        <v>886</v>
      </c>
      <c r="E1042" s="238">
        <f>$E$15</f>
        <v>0</v>
      </c>
      <c r="F1042" s="414" t="str">
        <f>$F$15</f>
        <v>БЮДЖЕТ</v>
      </c>
      <c r="G1042" s="218"/>
      <c r="H1042" s="218"/>
      <c r="I1042" s="218"/>
      <c r="J1042" s="218"/>
      <c r="K1042" s="218"/>
      <c r="L1042" s="218"/>
      <c r="M1042" s="7">
        <f>(IF($E1166&lt;&gt;0,$M$2,IF($L1166&lt;&gt;0,$M$2,"")))</f>
        <v>1</v>
      </c>
    </row>
    <row r="1043" spans="2:14">
      <c r="B1043" s="228"/>
      <c r="C1043" s="391"/>
      <c r="D1043" s="400"/>
      <c r="E1043" s="237"/>
      <c r="F1043" s="409"/>
      <c r="G1043" s="409"/>
      <c r="H1043" s="409"/>
      <c r="I1043" s="409"/>
      <c r="J1043" s="409"/>
      <c r="K1043" s="409"/>
      <c r="L1043" s="1377" t="s">
        <v>462</v>
      </c>
      <c r="M1043" s="7">
        <f>(IF($E1166&lt;&gt;0,$M$2,IF($L1166&lt;&gt;0,$M$2,"")))</f>
        <v>1</v>
      </c>
    </row>
    <row r="1044" spans="2:14" ht="18.75">
      <c r="B1044" s="247"/>
      <c r="C1044" s="248"/>
      <c r="D1044" s="249" t="s">
        <v>708</v>
      </c>
      <c r="E1044" s="1749" t="s">
        <v>2072</v>
      </c>
      <c r="F1044" s="1750"/>
      <c r="G1044" s="1750"/>
      <c r="H1044" s="1751"/>
      <c r="I1044" s="1758" t="s">
        <v>2073</v>
      </c>
      <c r="J1044" s="1759"/>
      <c r="K1044" s="1759"/>
      <c r="L1044" s="1760"/>
      <c r="M1044" s="7">
        <f>(IF($E1166&lt;&gt;0,$M$2,IF($L1166&lt;&gt;0,$M$2,"")))</f>
        <v>1</v>
      </c>
    </row>
    <row r="1045" spans="2:14" ht="56.25">
      <c r="B1045" s="250" t="s">
        <v>62</v>
      </c>
      <c r="C1045" s="251" t="s">
        <v>463</v>
      </c>
      <c r="D1045" s="252" t="s">
        <v>709</v>
      </c>
      <c r="E1045" s="1403" t="str">
        <f>$E$20</f>
        <v>Уточнен план                Общо</v>
      </c>
      <c r="F1045" s="1407" t="str">
        <f>$F$20</f>
        <v>държавни дейности</v>
      </c>
      <c r="G1045" s="1408" t="str">
        <f>$G$20</f>
        <v>местни дейности</v>
      </c>
      <c r="H1045" s="1409" t="str">
        <f>$H$20</f>
        <v>дофинансиране</v>
      </c>
      <c r="I1045" s="253" t="str">
        <f>$I$20</f>
        <v>държавни дейности -ОТЧЕТ</v>
      </c>
      <c r="J1045" s="254" t="str">
        <f>$J$20</f>
        <v>местни дейности - ОТЧЕТ</v>
      </c>
      <c r="K1045" s="255" t="str">
        <f>$K$20</f>
        <v>дофинансиране - ОТЧЕТ</v>
      </c>
      <c r="L1045" s="1630" t="str">
        <f>$L$20</f>
        <v>ОТЧЕТ                                    ОБЩО</v>
      </c>
      <c r="M1045" s="7">
        <f>(IF($E1166&lt;&gt;0,$M$2,IF($L1166&lt;&gt;0,$M$2,"")))</f>
        <v>1</v>
      </c>
    </row>
    <row r="1046" spans="2:14" ht="18.75">
      <c r="B1046" s="258"/>
      <c r="C1046" s="259"/>
      <c r="D1046" s="260" t="s">
        <v>738</v>
      </c>
      <c r="E1046" s="1454" t="str">
        <f>$E$21</f>
        <v>(1)</v>
      </c>
      <c r="F1046" s="143" t="str">
        <f>$F$21</f>
        <v>(2)</v>
      </c>
      <c r="G1046" s="144" t="str">
        <f>$G$21</f>
        <v>(3)</v>
      </c>
      <c r="H1046" s="145" t="str">
        <f>$H$21</f>
        <v>(4)</v>
      </c>
      <c r="I1046" s="261" t="str">
        <f>$I$21</f>
        <v>(5)</v>
      </c>
      <c r="J1046" s="262" t="str">
        <f>$J$21</f>
        <v>(6)</v>
      </c>
      <c r="K1046" s="263" t="str">
        <f>$K$21</f>
        <v>(7)</v>
      </c>
      <c r="L1046" s="264" t="str">
        <f>$L$21</f>
        <v>(8)</v>
      </c>
      <c r="M1046" s="7">
        <f>(IF($E1166&lt;&gt;0,$M$2,IF($L1166&lt;&gt;0,$M$2,"")))</f>
        <v>1</v>
      </c>
    </row>
    <row r="1047" spans="2:14">
      <c r="B1047" s="1451"/>
      <c r="C1047" s="1597" t="e">
        <f>VLOOKUP(D1047,OP_LIST2,2,FALSE)</f>
        <v>#N/A</v>
      </c>
      <c r="D1047" s="1457"/>
      <c r="E1047" s="389"/>
      <c r="F1047" s="1441"/>
      <c r="G1047" s="1442"/>
      <c r="H1047" s="1443"/>
      <c r="I1047" s="1441"/>
      <c r="J1047" s="1442"/>
      <c r="K1047" s="1443"/>
      <c r="L1047" s="1440"/>
      <c r="M1047" s="7">
        <f>(IF($E1166&lt;&gt;0,$M$2,IF($L1166&lt;&gt;0,$M$2,"")))</f>
        <v>1</v>
      </c>
    </row>
    <row r="1048" spans="2:14">
      <c r="B1048" s="1668" t="s">
        <v>2071</v>
      </c>
      <c r="C1048" s="1458">
        <f>VLOOKUP(D1049,EBK_DEIN2,2,FALSE)</f>
        <v>7713</v>
      </c>
      <c r="D1048" s="1457" t="s">
        <v>787</v>
      </c>
      <c r="E1048" s="389"/>
      <c r="F1048" s="1444"/>
      <c r="G1048" s="1445"/>
      <c r="H1048" s="1446"/>
      <c r="I1048" s="1444"/>
      <c r="J1048" s="1445"/>
      <c r="K1048" s="1446"/>
      <c r="L1048" s="1440"/>
      <c r="M1048" s="7">
        <f>(IF($E1166&lt;&gt;0,$M$2,IF($L1166&lt;&gt;0,$M$2,"")))</f>
        <v>1</v>
      </c>
    </row>
    <row r="1049" spans="2:14">
      <c r="B1049" s="1450"/>
      <c r="C1049" s="1586">
        <f>+C1048</f>
        <v>7713</v>
      </c>
      <c r="D1049" s="1452" t="s">
        <v>488</v>
      </c>
      <c r="E1049" s="389"/>
      <c r="F1049" s="1444"/>
      <c r="G1049" s="1445"/>
      <c r="H1049" s="1446"/>
      <c r="I1049" s="1444"/>
      <c r="J1049" s="1445"/>
      <c r="K1049" s="1446"/>
      <c r="L1049" s="1440"/>
      <c r="M1049" s="7">
        <f>(IF($E1166&lt;&gt;0,$M$2,IF($L1166&lt;&gt;0,$M$2,"")))</f>
        <v>1</v>
      </c>
    </row>
    <row r="1050" spans="2:14">
      <c r="B1050" s="1455"/>
      <c r="C1050" s="1453"/>
      <c r="D1050" s="1456" t="s">
        <v>710</v>
      </c>
      <c r="E1050" s="389"/>
      <c r="F1050" s="1447"/>
      <c r="G1050" s="1448"/>
      <c r="H1050" s="1449"/>
      <c r="I1050" s="1447"/>
      <c r="J1050" s="1448"/>
      <c r="K1050" s="1449"/>
      <c r="L1050" s="1440"/>
      <c r="M1050" s="7">
        <f>(IF($E1166&lt;&gt;0,$M$2,IF($L1166&lt;&gt;0,$M$2,"")))</f>
        <v>1</v>
      </c>
    </row>
    <row r="1051" spans="2:14">
      <c r="B1051" s="272">
        <v>100</v>
      </c>
      <c r="C1051" s="1778" t="s">
        <v>739</v>
      </c>
      <c r="D1051" s="1779"/>
      <c r="E1051" s="273">
        <f t="shared" ref="E1051:L1051" si="242">SUM(E1052:E1053)</f>
        <v>0</v>
      </c>
      <c r="F1051" s="274">
        <f t="shared" si="242"/>
        <v>0</v>
      </c>
      <c r="G1051" s="275">
        <f t="shared" si="242"/>
        <v>0</v>
      </c>
      <c r="H1051" s="276">
        <f t="shared" si="242"/>
        <v>0</v>
      </c>
      <c r="I1051" s="274">
        <f t="shared" si="242"/>
        <v>0</v>
      </c>
      <c r="J1051" s="275">
        <f t="shared" si="242"/>
        <v>0</v>
      </c>
      <c r="K1051" s="276">
        <f t="shared" si="242"/>
        <v>0</v>
      </c>
      <c r="L1051" s="273">
        <f t="shared" si="242"/>
        <v>0</v>
      </c>
      <c r="M1051" s="12" t="str">
        <f t="shared" ref="M1051:M1082" si="243">(IF($E1051&lt;&gt;0,$M$2,IF($L1051&lt;&gt;0,$M$2,"")))</f>
        <v/>
      </c>
      <c r="N1051" s="13"/>
    </row>
    <row r="1052" spans="2:14">
      <c r="B1052" s="278"/>
      <c r="C1052" s="279">
        <v>101</v>
      </c>
      <c r="D1052" s="280" t="s">
        <v>740</v>
      </c>
      <c r="E1052" s="281">
        <f>F1052+G1052+H1052</f>
        <v>0</v>
      </c>
      <c r="F1052" s="152"/>
      <c r="G1052" s="153"/>
      <c r="H1052" s="1418"/>
      <c r="I1052" s="152"/>
      <c r="J1052" s="153"/>
      <c r="K1052" s="1418"/>
      <c r="L1052" s="281">
        <f>I1052+J1052+K1052</f>
        <v>0</v>
      </c>
      <c r="M1052" s="12" t="str">
        <f t="shared" si="243"/>
        <v/>
      </c>
      <c r="N1052" s="13"/>
    </row>
    <row r="1053" spans="2:14">
      <c r="B1053" s="278"/>
      <c r="C1053" s="285">
        <v>102</v>
      </c>
      <c r="D1053" s="286" t="s">
        <v>741</v>
      </c>
      <c r="E1053" s="287">
        <f>F1053+G1053+H1053</f>
        <v>0</v>
      </c>
      <c r="F1053" s="173"/>
      <c r="G1053" s="174"/>
      <c r="H1053" s="1421"/>
      <c r="I1053" s="173"/>
      <c r="J1053" s="174"/>
      <c r="K1053" s="1421"/>
      <c r="L1053" s="287">
        <f>I1053+J1053+K1053</f>
        <v>0</v>
      </c>
      <c r="M1053" s="12" t="str">
        <f t="shared" si="243"/>
        <v/>
      </c>
      <c r="N1053" s="13"/>
    </row>
    <row r="1054" spans="2:14">
      <c r="B1054" s="272">
        <v>200</v>
      </c>
      <c r="C1054" s="1774" t="s">
        <v>742</v>
      </c>
      <c r="D1054" s="1775"/>
      <c r="E1054" s="273">
        <f t="shared" ref="E1054:L1054" si="244">SUM(E1055:E1059)</f>
        <v>0</v>
      </c>
      <c r="F1054" s="274">
        <f t="shared" si="244"/>
        <v>0</v>
      </c>
      <c r="G1054" s="275">
        <f t="shared" si="244"/>
        <v>0</v>
      </c>
      <c r="H1054" s="276">
        <f t="shared" si="244"/>
        <v>0</v>
      </c>
      <c r="I1054" s="274">
        <f t="shared" si="244"/>
        <v>0</v>
      </c>
      <c r="J1054" s="275">
        <f t="shared" si="244"/>
        <v>0</v>
      </c>
      <c r="K1054" s="276">
        <f t="shared" si="244"/>
        <v>0</v>
      </c>
      <c r="L1054" s="273">
        <f t="shared" si="244"/>
        <v>0</v>
      </c>
      <c r="M1054" s="12" t="str">
        <f t="shared" si="243"/>
        <v/>
      </c>
      <c r="N1054" s="13"/>
    </row>
    <row r="1055" spans="2:14">
      <c r="B1055" s="291"/>
      <c r="C1055" s="279">
        <v>201</v>
      </c>
      <c r="D1055" s="280" t="s">
        <v>743</v>
      </c>
      <c r="E1055" s="281">
        <f>F1055+G1055+H1055</f>
        <v>0</v>
      </c>
      <c r="F1055" s="152"/>
      <c r="G1055" s="153"/>
      <c r="H1055" s="1418"/>
      <c r="I1055" s="152"/>
      <c r="J1055" s="153"/>
      <c r="K1055" s="1418"/>
      <c r="L1055" s="281">
        <f>I1055+J1055+K1055</f>
        <v>0</v>
      </c>
      <c r="M1055" s="12" t="str">
        <f t="shared" si="243"/>
        <v/>
      </c>
      <c r="N1055" s="13"/>
    </row>
    <row r="1056" spans="2:14">
      <c r="B1056" s="292"/>
      <c r="C1056" s="293">
        <v>202</v>
      </c>
      <c r="D1056" s="294" t="s">
        <v>744</v>
      </c>
      <c r="E1056" s="295">
        <f>F1056+G1056+H1056</f>
        <v>0</v>
      </c>
      <c r="F1056" s="158"/>
      <c r="G1056" s="159"/>
      <c r="H1056" s="1420"/>
      <c r="I1056" s="158"/>
      <c r="J1056" s="159"/>
      <c r="K1056" s="1420"/>
      <c r="L1056" s="295">
        <f>I1056+J1056+K1056</f>
        <v>0</v>
      </c>
      <c r="M1056" s="12" t="str">
        <f t="shared" si="243"/>
        <v/>
      </c>
      <c r="N1056" s="13"/>
    </row>
    <row r="1057" spans="2:14" ht="31.5">
      <c r="B1057" s="299"/>
      <c r="C1057" s="293">
        <v>205</v>
      </c>
      <c r="D1057" s="294" t="s">
        <v>591</v>
      </c>
      <c r="E1057" s="295">
        <f>F1057+G1057+H1057</f>
        <v>0</v>
      </c>
      <c r="F1057" s="158"/>
      <c r="G1057" s="159"/>
      <c r="H1057" s="1420"/>
      <c r="I1057" s="158"/>
      <c r="J1057" s="159"/>
      <c r="K1057" s="1420"/>
      <c r="L1057" s="295">
        <f>I1057+J1057+K1057</f>
        <v>0</v>
      </c>
      <c r="M1057" s="12" t="str">
        <f t="shared" si="243"/>
        <v/>
      </c>
      <c r="N1057" s="13"/>
    </row>
    <row r="1058" spans="2:14">
      <c r="B1058" s="299"/>
      <c r="C1058" s="293">
        <v>208</v>
      </c>
      <c r="D1058" s="300" t="s">
        <v>592</v>
      </c>
      <c r="E1058" s="295">
        <f>F1058+G1058+H1058</f>
        <v>0</v>
      </c>
      <c r="F1058" s="158"/>
      <c r="G1058" s="159"/>
      <c r="H1058" s="1420"/>
      <c r="I1058" s="158"/>
      <c r="J1058" s="159"/>
      <c r="K1058" s="1420"/>
      <c r="L1058" s="295">
        <f>I1058+J1058+K1058</f>
        <v>0</v>
      </c>
      <c r="M1058" s="12" t="str">
        <f t="shared" si="243"/>
        <v/>
      </c>
      <c r="N1058" s="13"/>
    </row>
    <row r="1059" spans="2:14">
      <c r="B1059" s="291"/>
      <c r="C1059" s="285">
        <v>209</v>
      </c>
      <c r="D1059" s="301" t="s">
        <v>593</v>
      </c>
      <c r="E1059" s="287">
        <f>F1059+G1059+H1059</f>
        <v>0</v>
      </c>
      <c r="F1059" s="173"/>
      <c r="G1059" s="174"/>
      <c r="H1059" s="1421"/>
      <c r="I1059" s="173"/>
      <c r="J1059" s="174"/>
      <c r="K1059" s="1421"/>
      <c r="L1059" s="287">
        <f>I1059+J1059+K1059</f>
        <v>0</v>
      </c>
      <c r="M1059" s="12" t="str">
        <f t="shared" si="243"/>
        <v/>
      </c>
      <c r="N1059" s="13"/>
    </row>
    <row r="1060" spans="2:14">
      <c r="B1060" s="272">
        <v>500</v>
      </c>
      <c r="C1060" s="1776" t="s">
        <v>192</v>
      </c>
      <c r="D1060" s="1777"/>
      <c r="E1060" s="273">
        <f t="shared" ref="E1060:L1060" si="245">SUM(E1061:E1067)</f>
        <v>0</v>
      </c>
      <c r="F1060" s="274">
        <f t="shared" si="245"/>
        <v>0</v>
      </c>
      <c r="G1060" s="275">
        <f t="shared" si="245"/>
        <v>0</v>
      </c>
      <c r="H1060" s="276">
        <f t="shared" si="245"/>
        <v>0</v>
      </c>
      <c r="I1060" s="274">
        <f t="shared" si="245"/>
        <v>0</v>
      </c>
      <c r="J1060" s="275">
        <f t="shared" si="245"/>
        <v>0</v>
      </c>
      <c r="K1060" s="276">
        <f t="shared" si="245"/>
        <v>0</v>
      </c>
      <c r="L1060" s="273">
        <f t="shared" si="245"/>
        <v>0</v>
      </c>
      <c r="M1060" s="12" t="str">
        <f t="shared" si="243"/>
        <v/>
      </c>
      <c r="N1060" s="13"/>
    </row>
    <row r="1061" spans="2:14">
      <c r="B1061" s="291"/>
      <c r="C1061" s="302">
        <v>551</v>
      </c>
      <c r="D1061" s="303" t="s">
        <v>193</v>
      </c>
      <c r="E1061" s="281">
        <f t="shared" ref="E1061:E1068" si="246">F1061+G1061+H1061</f>
        <v>0</v>
      </c>
      <c r="F1061" s="152"/>
      <c r="G1061" s="153"/>
      <c r="H1061" s="1418"/>
      <c r="I1061" s="152"/>
      <c r="J1061" s="153"/>
      <c r="K1061" s="1418"/>
      <c r="L1061" s="281">
        <f t="shared" ref="L1061:L1068" si="247">I1061+J1061+K1061</f>
        <v>0</v>
      </c>
      <c r="M1061" s="12" t="str">
        <f t="shared" si="243"/>
        <v/>
      </c>
      <c r="N1061" s="13"/>
    </row>
    <row r="1062" spans="2:14">
      <c r="B1062" s="291"/>
      <c r="C1062" s="304">
        <v>552</v>
      </c>
      <c r="D1062" s="305" t="s">
        <v>904</v>
      </c>
      <c r="E1062" s="295">
        <f t="shared" si="246"/>
        <v>0</v>
      </c>
      <c r="F1062" s="158"/>
      <c r="G1062" s="159"/>
      <c r="H1062" s="1420"/>
      <c r="I1062" s="158"/>
      <c r="J1062" s="159"/>
      <c r="K1062" s="1420"/>
      <c r="L1062" s="295">
        <f t="shared" si="247"/>
        <v>0</v>
      </c>
      <c r="M1062" s="12" t="str">
        <f t="shared" si="243"/>
        <v/>
      </c>
      <c r="N1062" s="13"/>
    </row>
    <row r="1063" spans="2:14">
      <c r="B1063" s="306"/>
      <c r="C1063" s="304">
        <v>558</v>
      </c>
      <c r="D1063" s="307" t="s">
        <v>866</v>
      </c>
      <c r="E1063" s="295">
        <f t="shared" si="246"/>
        <v>0</v>
      </c>
      <c r="F1063" s="488">
        <v>0</v>
      </c>
      <c r="G1063" s="489">
        <v>0</v>
      </c>
      <c r="H1063" s="160">
        <v>0</v>
      </c>
      <c r="I1063" s="488">
        <v>0</v>
      </c>
      <c r="J1063" s="489">
        <v>0</v>
      </c>
      <c r="K1063" s="160">
        <v>0</v>
      </c>
      <c r="L1063" s="295">
        <f t="shared" si="247"/>
        <v>0</v>
      </c>
      <c r="M1063" s="12" t="str">
        <f t="shared" si="243"/>
        <v/>
      </c>
      <c r="N1063" s="13"/>
    </row>
    <row r="1064" spans="2:14">
      <c r="B1064" s="306"/>
      <c r="C1064" s="304">
        <v>560</v>
      </c>
      <c r="D1064" s="307" t="s">
        <v>194</v>
      </c>
      <c r="E1064" s="295">
        <f t="shared" si="246"/>
        <v>0</v>
      </c>
      <c r="F1064" s="158"/>
      <c r="G1064" s="159"/>
      <c r="H1064" s="1420"/>
      <c r="I1064" s="158"/>
      <c r="J1064" s="159"/>
      <c r="K1064" s="1420"/>
      <c r="L1064" s="295">
        <f t="shared" si="247"/>
        <v>0</v>
      </c>
      <c r="M1064" s="12" t="str">
        <f t="shared" si="243"/>
        <v/>
      </c>
      <c r="N1064" s="13"/>
    </row>
    <row r="1065" spans="2:14">
      <c r="B1065" s="306"/>
      <c r="C1065" s="304">
        <v>580</v>
      </c>
      <c r="D1065" s="305" t="s">
        <v>195</v>
      </c>
      <c r="E1065" s="295">
        <f t="shared" si="246"/>
        <v>0</v>
      </c>
      <c r="F1065" s="158"/>
      <c r="G1065" s="159"/>
      <c r="H1065" s="1420"/>
      <c r="I1065" s="158"/>
      <c r="J1065" s="159"/>
      <c r="K1065" s="1420"/>
      <c r="L1065" s="295">
        <f t="shared" si="247"/>
        <v>0</v>
      </c>
      <c r="M1065" s="12" t="str">
        <f t="shared" si="243"/>
        <v/>
      </c>
      <c r="N1065" s="13"/>
    </row>
    <row r="1066" spans="2:14">
      <c r="B1066" s="291"/>
      <c r="C1066" s="304">
        <v>588</v>
      </c>
      <c r="D1066" s="305" t="s">
        <v>868</v>
      </c>
      <c r="E1066" s="295">
        <f t="shared" si="246"/>
        <v>0</v>
      </c>
      <c r="F1066" s="488">
        <v>0</v>
      </c>
      <c r="G1066" s="489">
        <v>0</v>
      </c>
      <c r="H1066" s="160">
        <v>0</v>
      </c>
      <c r="I1066" s="488">
        <v>0</v>
      </c>
      <c r="J1066" s="489">
        <v>0</v>
      </c>
      <c r="K1066" s="160">
        <v>0</v>
      </c>
      <c r="L1066" s="295">
        <f t="shared" si="247"/>
        <v>0</v>
      </c>
      <c r="M1066" s="12" t="str">
        <f t="shared" si="243"/>
        <v/>
      </c>
      <c r="N1066" s="13"/>
    </row>
    <row r="1067" spans="2:14" ht="31.5">
      <c r="B1067" s="291"/>
      <c r="C1067" s="308">
        <v>590</v>
      </c>
      <c r="D1067" s="309" t="s">
        <v>196</v>
      </c>
      <c r="E1067" s="287">
        <f t="shared" si="246"/>
        <v>0</v>
      </c>
      <c r="F1067" s="173"/>
      <c r="G1067" s="174"/>
      <c r="H1067" s="1421"/>
      <c r="I1067" s="173"/>
      <c r="J1067" s="174"/>
      <c r="K1067" s="1421"/>
      <c r="L1067" s="287">
        <f t="shared" si="247"/>
        <v>0</v>
      </c>
      <c r="M1067" s="12" t="str">
        <f t="shared" si="243"/>
        <v/>
      </c>
      <c r="N1067" s="13"/>
    </row>
    <row r="1068" spans="2:14">
      <c r="B1068" s="272">
        <v>800</v>
      </c>
      <c r="C1068" s="1787" t="s">
        <v>197</v>
      </c>
      <c r="D1068" s="1788"/>
      <c r="E1068" s="310">
        <f t="shared" si="246"/>
        <v>0</v>
      </c>
      <c r="F1068" s="1422"/>
      <c r="G1068" s="1423"/>
      <c r="H1068" s="1424"/>
      <c r="I1068" s="1422"/>
      <c r="J1068" s="1423"/>
      <c r="K1068" s="1424"/>
      <c r="L1068" s="310">
        <f t="shared" si="247"/>
        <v>0</v>
      </c>
      <c r="M1068" s="12" t="str">
        <f t="shared" si="243"/>
        <v/>
      </c>
      <c r="N1068" s="13"/>
    </row>
    <row r="1069" spans="2:14">
      <c r="B1069" s="272">
        <v>1000</v>
      </c>
      <c r="C1069" s="1774" t="s">
        <v>198</v>
      </c>
      <c r="D1069" s="1775"/>
      <c r="E1069" s="310">
        <f t="shared" ref="E1069:L1069" si="248">SUM(E1070:E1086)</f>
        <v>84</v>
      </c>
      <c r="F1069" s="274">
        <f t="shared" si="248"/>
        <v>84</v>
      </c>
      <c r="G1069" s="275">
        <f t="shared" si="248"/>
        <v>0</v>
      </c>
      <c r="H1069" s="276">
        <f t="shared" si="248"/>
        <v>0</v>
      </c>
      <c r="I1069" s="274">
        <f t="shared" si="248"/>
        <v>0</v>
      </c>
      <c r="J1069" s="275">
        <f t="shared" si="248"/>
        <v>0</v>
      </c>
      <c r="K1069" s="276">
        <f t="shared" si="248"/>
        <v>0</v>
      </c>
      <c r="L1069" s="310">
        <f t="shared" si="248"/>
        <v>0</v>
      </c>
      <c r="M1069" s="12">
        <f t="shared" si="243"/>
        <v>1</v>
      </c>
      <c r="N1069" s="13"/>
    </row>
    <row r="1070" spans="2:14">
      <c r="B1070" s="292"/>
      <c r="C1070" s="279">
        <v>1011</v>
      </c>
      <c r="D1070" s="311" t="s">
        <v>199</v>
      </c>
      <c r="E1070" s="281">
        <f t="shared" ref="E1070:E1086" si="249">F1070+G1070+H1070</f>
        <v>0</v>
      </c>
      <c r="F1070" s="152"/>
      <c r="G1070" s="153"/>
      <c r="H1070" s="1418"/>
      <c r="I1070" s="152"/>
      <c r="J1070" s="153"/>
      <c r="K1070" s="1418"/>
      <c r="L1070" s="281">
        <f t="shared" ref="L1070:L1086" si="250">I1070+J1070+K1070</f>
        <v>0</v>
      </c>
      <c r="M1070" s="12" t="str">
        <f t="shared" si="243"/>
        <v/>
      </c>
      <c r="N1070" s="13"/>
    </row>
    <row r="1071" spans="2:14">
      <c r="B1071" s="292"/>
      <c r="C1071" s="293">
        <v>1012</v>
      </c>
      <c r="D1071" s="294" t="s">
        <v>200</v>
      </c>
      <c r="E1071" s="295">
        <f t="shared" si="249"/>
        <v>0</v>
      </c>
      <c r="F1071" s="158"/>
      <c r="G1071" s="159"/>
      <c r="H1071" s="1420"/>
      <c r="I1071" s="158"/>
      <c r="J1071" s="159"/>
      <c r="K1071" s="1420"/>
      <c r="L1071" s="295">
        <f t="shared" si="250"/>
        <v>0</v>
      </c>
      <c r="M1071" s="12" t="str">
        <f t="shared" si="243"/>
        <v/>
      </c>
      <c r="N1071" s="13"/>
    </row>
    <row r="1072" spans="2:14">
      <c r="B1072" s="292"/>
      <c r="C1072" s="293">
        <v>1013</v>
      </c>
      <c r="D1072" s="294" t="s">
        <v>201</v>
      </c>
      <c r="E1072" s="295">
        <f t="shared" si="249"/>
        <v>0</v>
      </c>
      <c r="F1072" s="158"/>
      <c r="G1072" s="159"/>
      <c r="H1072" s="1420"/>
      <c r="I1072" s="158"/>
      <c r="J1072" s="159"/>
      <c r="K1072" s="1420"/>
      <c r="L1072" s="295">
        <f t="shared" si="250"/>
        <v>0</v>
      </c>
      <c r="M1072" s="12" t="str">
        <f t="shared" si="243"/>
        <v/>
      </c>
      <c r="N1072" s="13"/>
    </row>
    <row r="1073" spans="2:14">
      <c r="B1073" s="292"/>
      <c r="C1073" s="293">
        <v>1014</v>
      </c>
      <c r="D1073" s="294" t="s">
        <v>202</v>
      </c>
      <c r="E1073" s="295">
        <f t="shared" si="249"/>
        <v>0</v>
      </c>
      <c r="F1073" s="158"/>
      <c r="G1073" s="159"/>
      <c r="H1073" s="1420"/>
      <c r="I1073" s="158"/>
      <c r="J1073" s="159"/>
      <c r="K1073" s="1420"/>
      <c r="L1073" s="295">
        <f t="shared" si="250"/>
        <v>0</v>
      </c>
      <c r="M1073" s="12" t="str">
        <f t="shared" si="243"/>
        <v/>
      </c>
      <c r="N1073" s="13"/>
    </row>
    <row r="1074" spans="2:14">
      <c r="B1074" s="292"/>
      <c r="C1074" s="293">
        <v>1015</v>
      </c>
      <c r="D1074" s="294" t="s">
        <v>203</v>
      </c>
      <c r="E1074" s="295">
        <f t="shared" si="249"/>
        <v>0</v>
      </c>
      <c r="F1074" s="158"/>
      <c r="G1074" s="159"/>
      <c r="H1074" s="1420"/>
      <c r="I1074" s="158"/>
      <c r="J1074" s="159"/>
      <c r="K1074" s="1420"/>
      <c r="L1074" s="295">
        <f t="shared" si="250"/>
        <v>0</v>
      </c>
      <c r="M1074" s="12" t="str">
        <f t="shared" si="243"/>
        <v/>
      </c>
      <c r="N1074" s="13"/>
    </row>
    <row r="1075" spans="2:14">
      <c r="B1075" s="292"/>
      <c r="C1075" s="312">
        <v>1016</v>
      </c>
      <c r="D1075" s="313" t="s">
        <v>204</v>
      </c>
      <c r="E1075" s="314">
        <f t="shared" si="249"/>
        <v>0</v>
      </c>
      <c r="F1075" s="164"/>
      <c r="G1075" s="165"/>
      <c r="H1075" s="1419"/>
      <c r="I1075" s="164"/>
      <c r="J1075" s="165"/>
      <c r="K1075" s="1419"/>
      <c r="L1075" s="314">
        <f t="shared" si="250"/>
        <v>0</v>
      </c>
      <c r="M1075" s="12" t="str">
        <f t="shared" si="243"/>
        <v/>
      </c>
      <c r="N1075" s="13"/>
    </row>
    <row r="1076" spans="2:14">
      <c r="B1076" s="278"/>
      <c r="C1076" s="318">
        <v>1020</v>
      </c>
      <c r="D1076" s="319" t="s">
        <v>205</v>
      </c>
      <c r="E1076" s="320">
        <f t="shared" si="249"/>
        <v>0</v>
      </c>
      <c r="F1076" s="454"/>
      <c r="G1076" s="455"/>
      <c r="H1076" s="1428"/>
      <c r="I1076" s="454"/>
      <c r="J1076" s="455"/>
      <c r="K1076" s="1428"/>
      <c r="L1076" s="320">
        <f t="shared" si="250"/>
        <v>0</v>
      </c>
      <c r="M1076" s="12" t="str">
        <f t="shared" si="243"/>
        <v/>
      </c>
      <c r="N1076" s="13"/>
    </row>
    <row r="1077" spans="2:14">
      <c r="B1077" s="292"/>
      <c r="C1077" s="324">
        <v>1030</v>
      </c>
      <c r="D1077" s="325" t="s">
        <v>206</v>
      </c>
      <c r="E1077" s="326">
        <f t="shared" si="249"/>
        <v>0</v>
      </c>
      <c r="F1077" s="449"/>
      <c r="G1077" s="450"/>
      <c r="H1077" s="1425"/>
      <c r="I1077" s="449"/>
      <c r="J1077" s="450"/>
      <c r="K1077" s="1425"/>
      <c r="L1077" s="326">
        <f t="shared" si="250"/>
        <v>0</v>
      </c>
      <c r="M1077" s="12" t="str">
        <f t="shared" si="243"/>
        <v/>
      </c>
      <c r="N1077" s="13"/>
    </row>
    <row r="1078" spans="2:14">
      <c r="B1078" s="292"/>
      <c r="C1078" s="318">
        <v>1051</v>
      </c>
      <c r="D1078" s="331" t="s">
        <v>207</v>
      </c>
      <c r="E1078" s="320">
        <f t="shared" si="249"/>
        <v>0</v>
      </c>
      <c r="F1078" s="454"/>
      <c r="G1078" s="455"/>
      <c r="H1078" s="1428"/>
      <c r="I1078" s="454"/>
      <c r="J1078" s="455"/>
      <c r="K1078" s="1428"/>
      <c r="L1078" s="320">
        <f t="shared" si="250"/>
        <v>0</v>
      </c>
      <c r="M1078" s="12" t="str">
        <f t="shared" si="243"/>
        <v/>
      </c>
      <c r="N1078" s="13"/>
    </row>
    <row r="1079" spans="2:14">
      <c r="B1079" s="292"/>
      <c r="C1079" s="293">
        <v>1052</v>
      </c>
      <c r="D1079" s="294" t="s">
        <v>208</v>
      </c>
      <c r="E1079" s="295">
        <f t="shared" si="249"/>
        <v>0</v>
      </c>
      <c r="F1079" s="158"/>
      <c r="G1079" s="159"/>
      <c r="H1079" s="1420"/>
      <c r="I1079" s="158"/>
      <c r="J1079" s="159"/>
      <c r="K1079" s="1420"/>
      <c r="L1079" s="295">
        <f t="shared" si="250"/>
        <v>0</v>
      </c>
      <c r="M1079" s="12" t="str">
        <f t="shared" si="243"/>
        <v/>
      </c>
      <c r="N1079" s="13"/>
    </row>
    <row r="1080" spans="2:14">
      <c r="B1080" s="292"/>
      <c r="C1080" s="324">
        <v>1053</v>
      </c>
      <c r="D1080" s="325" t="s">
        <v>869</v>
      </c>
      <c r="E1080" s="326">
        <f t="shared" si="249"/>
        <v>0</v>
      </c>
      <c r="F1080" s="449"/>
      <c r="G1080" s="450"/>
      <c r="H1080" s="1425"/>
      <c r="I1080" s="449"/>
      <c r="J1080" s="450"/>
      <c r="K1080" s="1425"/>
      <c r="L1080" s="326">
        <f t="shared" si="250"/>
        <v>0</v>
      </c>
      <c r="M1080" s="12" t="str">
        <f t="shared" si="243"/>
        <v/>
      </c>
      <c r="N1080" s="13"/>
    </row>
    <row r="1081" spans="2:14">
      <c r="B1081" s="292"/>
      <c r="C1081" s="318">
        <v>1062</v>
      </c>
      <c r="D1081" s="319" t="s">
        <v>209</v>
      </c>
      <c r="E1081" s="320">
        <f t="shared" si="249"/>
        <v>0</v>
      </c>
      <c r="F1081" s="454"/>
      <c r="G1081" s="455"/>
      <c r="H1081" s="1428"/>
      <c r="I1081" s="454"/>
      <c r="J1081" s="455"/>
      <c r="K1081" s="1428"/>
      <c r="L1081" s="320">
        <f t="shared" si="250"/>
        <v>0</v>
      </c>
      <c r="M1081" s="12" t="str">
        <f t="shared" si="243"/>
        <v/>
      </c>
      <c r="N1081" s="13"/>
    </row>
    <row r="1082" spans="2:14">
      <c r="B1082" s="292"/>
      <c r="C1082" s="324">
        <v>1063</v>
      </c>
      <c r="D1082" s="332" t="s">
        <v>796</v>
      </c>
      <c r="E1082" s="326">
        <f t="shared" si="249"/>
        <v>0</v>
      </c>
      <c r="F1082" s="449"/>
      <c r="G1082" s="450"/>
      <c r="H1082" s="1425"/>
      <c r="I1082" s="449"/>
      <c r="J1082" s="450"/>
      <c r="K1082" s="1425"/>
      <c r="L1082" s="326">
        <f t="shared" si="250"/>
        <v>0</v>
      </c>
      <c r="M1082" s="12" t="str">
        <f t="shared" si="243"/>
        <v/>
      </c>
      <c r="N1082" s="13"/>
    </row>
    <row r="1083" spans="2:14">
      <c r="B1083" s="292"/>
      <c r="C1083" s="333">
        <v>1069</v>
      </c>
      <c r="D1083" s="334" t="s">
        <v>210</v>
      </c>
      <c r="E1083" s="335">
        <f t="shared" si="249"/>
        <v>0</v>
      </c>
      <c r="F1083" s="600"/>
      <c r="G1083" s="601"/>
      <c r="H1083" s="1427"/>
      <c r="I1083" s="600"/>
      <c r="J1083" s="601"/>
      <c r="K1083" s="1427"/>
      <c r="L1083" s="335">
        <f t="shared" si="250"/>
        <v>0</v>
      </c>
      <c r="M1083" s="12" t="str">
        <f t="shared" ref="M1083:M1114" si="251">(IF($E1083&lt;&gt;0,$M$2,IF($L1083&lt;&gt;0,$M$2,"")))</f>
        <v/>
      </c>
      <c r="N1083" s="13"/>
    </row>
    <row r="1084" spans="2:14">
      <c r="B1084" s="278"/>
      <c r="C1084" s="318">
        <v>1091</v>
      </c>
      <c r="D1084" s="331" t="s">
        <v>905</v>
      </c>
      <c r="E1084" s="320">
        <f t="shared" si="249"/>
        <v>0</v>
      </c>
      <c r="F1084" s="454"/>
      <c r="G1084" s="455"/>
      <c r="H1084" s="1428"/>
      <c r="I1084" s="454"/>
      <c r="J1084" s="455"/>
      <c r="K1084" s="1428"/>
      <c r="L1084" s="320">
        <f t="shared" si="250"/>
        <v>0</v>
      </c>
      <c r="M1084" s="12" t="str">
        <f t="shared" si="251"/>
        <v/>
      </c>
      <c r="N1084" s="13"/>
    </row>
    <row r="1085" spans="2:14">
      <c r="B1085" s="292"/>
      <c r="C1085" s="293">
        <v>1092</v>
      </c>
      <c r="D1085" s="294" t="s">
        <v>302</v>
      </c>
      <c r="E1085" s="295">
        <f t="shared" si="249"/>
        <v>0</v>
      </c>
      <c r="F1085" s="158"/>
      <c r="G1085" s="159"/>
      <c r="H1085" s="1420"/>
      <c r="I1085" s="158"/>
      <c r="J1085" s="159"/>
      <c r="K1085" s="1420"/>
      <c r="L1085" s="295">
        <f t="shared" si="250"/>
        <v>0</v>
      </c>
      <c r="M1085" s="12" t="str">
        <f t="shared" si="251"/>
        <v/>
      </c>
      <c r="N1085" s="13"/>
    </row>
    <row r="1086" spans="2:14">
      <c r="B1086" s="292"/>
      <c r="C1086" s="285">
        <v>1098</v>
      </c>
      <c r="D1086" s="339" t="s">
        <v>211</v>
      </c>
      <c r="E1086" s="287">
        <f t="shared" si="249"/>
        <v>84</v>
      </c>
      <c r="F1086" s="173">
        <v>84</v>
      </c>
      <c r="G1086" s="174"/>
      <c r="H1086" s="1421"/>
      <c r="I1086" s="173">
        <v>0</v>
      </c>
      <c r="J1086" s="174"/>
      <c r="K1086" s="1421"/>
      <c r="L1086" s="287">
        <f t="shared" si="250"/>
        <v>0</v>
      </c>
      <c r="M1086" s="12">
        <f t="shared" si="251"/>
        <v>1</v>
      </c>
      <c r="N1086" s="13"/>
    </row>
    <row r="1087" spans="2:14">
      <c r="B1087" s="272">
        <v>1900</v>
      </c>
      <c r="C1087" s="1785" t="s">
        <v>269</v>
      </c>
      <c r="D1087" s="1786"/>
      <c r="E1087" s="310">
        <f t="shared" ref="E1087:L1087" si="252">SUM(E1088:E1090)</f>
        <v>0</v>
      </c>
      <c r="F1087" s="274">
        <f t="shared" si="252"/>
        <v>0</v>
      </c>
      <c r="G1087" s="275">
        <f t="shared" si="252"/>
        <v>0</v>
      </c>
      <c r="H1087" s="276">
        <f t="shared" si="252"/>
        <v>0</v>
      </c>
      <c r="I1087" s="274">
        <f t="shared" si="252"/>
        <v>0</v>
      </c>
      <c r="J1087" s="275">
        <f t="shared" si="252"/>
        <v>0</v>
      </c>
      <c r="K1087" s="276">
        <f t="shared" si="252"/>
        <v>0</v>
      </c>
      <c r="L1087" s="310">
        <f t="shared" si="252"/>
        <v>0</v>
      </c>
      <c r="M1087" s="12" t="str">
        <f t="shared" si="251"/>
        <v/>
      </c>
      <c r="N1087" s="13"/>
    </row>
    <row r="1088" spans="2:14">
      <c r="B1088" s="292"/>
      <c r="C1088" s="279">
        <v>1901</v>
      </c>
      <c r="D1088" s="340" t="s">
        <v>906</v>
      </c>
      <c r="E1088" s="281">
        <f>F1088+G1088+H1088</f>
        <v>0</v>
      </c>
      <c r="F1088" s="152"/>
      <c r="G1088" s="153"/>
      <c r="H1088" s="1418"/>
      <c r="I1088" s="152"/>
      <c r="J1088" s="153"/>
      <c r="K1088" s="1418"/>
      <c r="L1088" s="281">
        <f>I1088+J1088+K1088</f>
        <v>0</v>
      </c>
      <c r="M1088" s="12" t="str">
        <f t="shared" si="251"/>
        <v/>
      </c>
      <c r="N1088" s="13"/>
    </row>
    <row r="1089" spans="2:14">
      <c r="B1089" s="341"/>
      <c r="C1089" s="293">
        <v>1981</v>
      </c>
      <c r="D1089" s="342" t="s">
        <v>907</v>
      </c>
      <c r="E1089" s="295">
        <f>F1089+G1089+H1089</f>
        <v>0</v>
      </c>
      <c r="F1089" s="158"/>
      <c r="G1089" s="159"/>
      <c r="H1089" s="1420"/>
      <c r="I1089" s="158"/>
      <c r="J1089" s="159"/>
      <c r="K1089" s="1420"/>
      <c r="L1089" s="295">
        <f>I1089+J1089+K1089</f>
        <v>0</v>
      </c>
      <c r="M1089" s="12" t="str">
        <f t="shared" si="251"/>
        <v/>
      </c>
      <c r="N1089" s="13"/>
    </row>
    <row r="1090" spans="2:14">
      <c r="B1090" s="292"/>
      <c r="C1090" s="285">
        <v>1991</v>
      </c>
      <c r="D1090" s="343" t="s">
        <v>908</v>
      </c>
      <c r="E1090" s="287">
        <f>F1090+G1090+H1090</f>
        <v>0</v>
      </c>
      <c r="F1090" s="173"/>
      <c r="G1090" s="174"/>
      <c r="H1090" s="1421"/>
      <c r="I1090" s="173"/>
      <c r="J1090" s="174"/>
      <c r="K1090" s="1421"/>
      <c r="L1090" s="287">
        <f>I1090+J1090+K1090</f>
        <v>0</v>
      </c>
      <c r="M1090" s="12" t="str">
        <f t="shared" si="251"/>
        <v/>
      </c>
      <c r="N1090" s="13"/>
    </row>
    <row r="1091" spans="2:14">
      <c r="B1091" s="272">
        <v>2100</v>
      </c>
      <c r="C1091" s="1785" t="s">
        <v>717</v>
      </c>
      <c r="D1091" s="1786"/>
      <c r="E1091" s="310">
        <f t="shared" ref="E1091:L1091" si="253">SUM(E1092:E1096)</f>
        <v>0</v>
      </c>
      <c r="F1091" s="274">
        <f t="shared" si="253"/>
        <v>0</v>
      </c>
      <c r="G1091" s="275">
        <f t="shared" si="253"/>
        <v>0</v>
      </c>
      <c r="H1091" s="276">
        <f t="shared" si="253"/>
        <v>0</v>
      </c>
      <c r="I1091" s="274">
        <f t="shared" si="253"/>
        <v>0</v>
      </c>
      <c r="J1091" s="275">
        <f t="shared" si="253"/>
        <v>0</v>
      </c>
      <c r="K1091" s="276">
        <f t="shared" si="253"/>
        <v>0</v>
      </c>
      <c r="L1091" s="310">
        <f t="shared" si="253"/>
        <v>0</v>
      </c>
      <c r="M1091" s="12" t="str">
        <f t="shared" si="251"/>
        <v/>
      </c>
      <c r="N1091" s="13"/>
    </row>
    <row r="1092" spans="2:14">
      <c r="B1092" s="292"/>
      <c r="C1092" s="279">
        <v>2110</v>
      </c>
      <c r="D1092" s="344" t="s">
        <v>212</v>
      </c>
      <c r="E1092" s="281">
        <f>F1092+G1092+H1092</f>
        <v>0</v>
      </c>
      <c r="F1092" s="152"/>
      <c r="G1092" s="153"/>
      <c r="H1092" s="1418"/>
      <c r="I1092" s="152"/>
      <c r="J1092" s="153"/>
      <c r="K1092" s="1418"/>
      <c r="L1092" s="281">
        <f>I1092+J1092+K1092</f>
        <v>0</v>
      </c>
      <c r="M1092" s="12" t="str">
        <f t="shared" si="251"/>
        <v/>
      </c>
      <c r="N1092" s="13"/>
    </row>
    <row r="1093" spans="2:14">
      <c r="B1093" s="341"/>
      <c r="C1093" s="293">
        <v>2120</v>
      </c>
      <c r="D1093" s="300" t="s">
        <v>213</v>
      </c>
      <c r="E1093" s="295">
        <f>F1093+G1093+H1093</f>
        <v>0</v>
      </c>
      <c r="F1093" s="158"/>
      <c r="G1093" s="159"/>
      <c r="H1093" s="1420"/>
      <c r="I1093" s="158"/>
      <c r="J1093" s="159"/>
      <c r="K1093" s="1420"/>
      <c r="L1093" s="295">
        <f>I1093+J1093+K1093</f>
        <v>0</v>
      </c>
      <c r="M1093" s="12" t="str">
        <f t="shared" si="251"/>
        <v/>
      </c>
      <c r="N1093" s="13"/>
    </row>
    <row r="1094" spans="2:14">
      <c r="B1094" s="341"/>
      <c r="C1094" s="293">
        <v>2125</v>
      </c>
      <c r="D1094" s="300" t="s">
        <v>214</v>
      </c>
      <c r="E1094" s="295">
        <f>F1094+G1094+H1094</f>
        <v>0</v>
      </c>
      <c r="F1094" s="488">
        <v>0</v>
      </c>
      <c r="G1094" s="489">
        <v>0</v>
      </c>
      <c r="H1094" s="160">
        <v>0</v>
      </c>
      <c r="I1094" s="488">
        <v>0</v>
      </c>
      <c r="J1094" s="489">
        <v>0</v>
      </c>
      <c r="K1094" s="160">
        <v>0</v>
      </c>
      <c r="L1094" s="295">
        <f>I1094+J1094+K1094</f>
        <v>0</v>
      </c>
      <c r="M1094" s="12" t="str">
        <f t="shared" si="251"/>
        <v/>
      </c>
      <c r="N1094" s="13"/>
    </row>
    <row r="1095" spans="2:14">
      <c r="B1095" s="291"/>
      <c r="C1095" s="293">
        <v>2140</v>
      </c>
      <c r="D1095" s="300" t="s">
        <v>215</v>
      </c>
      <c r="E1095" s="295">
        <f>F1095+G1095+H1095</f>
        <v>0</v>
      </c>
      <c r="F1095" s="488">
        <v>0</v>
      </c>
      <c r="G1095" s="489">
        <v>0</v>
      </c>
      <c r="H1095" s="160">
        <v>0</v>
      </c>
      <c r="I1095" s="488">
        <v>0</v>
      </c>
      <c r="J1095" s="489">
        <v>0</v>
      </c>
      <c r="K1095" s="160">
        <v>0</v>
      </c>
      <c r="L1095" s="295">
        <f>I1095+J1095+K1095</f>
        <v>0</v>
      </c>
      <c r="M1095" s="12" t="str">
        <f t="shared" si="251"/>
        <v/>
      </c>
      <c r="N1095" s="13"/>
    </row>
    <row r="1096" spans="2:14">
      <c r="B1096" s="292"/>
      <c r="C1096" s="285">
        <v>2190</v>
      </c>
      <c r="D1096" s="345" t="s">
        <v>216</v>
      </c>
      <c r="E1096" s="287">
        <f>F1096+G1096+H1096</f>
        <v>0</v>
      </c>
      <c r="F1096" s="173"/>
      <c r="G1096" s="174"/>
      <c r="H1096" s="1421"/>
      <c r="I1096" s="173"/>
      <c r="J1096" s="174"/>
      <c r="K1096" s="1421"/>
      <c r="L1096" s="287">
        <f>I1096+J1096+K1096</f>
        <v>0</v>
      </c>
      <c r="M1096" s="12" t="str">
        <f t="shared" si="251"/>
        <v/>
      </c>
      <c r="N1096" s="13"/>
    </row>
    <row r="1097" spans="2:14">
      <c r="B1097" s="272">
        <v>2200</v>
      </c>
      <c r="C1097" s="1785" t="s">
        <v>217</v>
      </c>
      <c r="D1097" s="1786"/>
      <c r="E1097" s="310">
        <f t="shared" ref="E1097:L1097" si="254">SUM(E1098:E1099)</f>
        <v>0</v>
      </c>
      <c r="F1097" s="274">
        <f t="shared" si="254"/>
        <v>0</v>
      </c>
      <c r="G1097" s="275">
        <f t="shared" si="254"/>
        <v>0</v>
      </c>
      <c r="H1097" s="276">
        <f t="shared" si="254"/>
        <v>0</v>
      </c>
      <c r="I1097" s="274">
        <f t="shared" si="254"/>
        <v>0</v>
      </c>
      <c r="J1097" s="275">
        <f t="shared" si="254"/>
        <v>0</v>
      </c>
      <c r="K1097" s="276">
        <f t="shared" si="254"/>
        <v>0</v>
      </c>
      <c r="L1097" s="310">
        <f t="shared" si="254"/>
        <v>0</v>
      </c>
      <c r="M1097" s="12" t="str">
        <f t="shared" si="251"/>
        <v/>
      </c>
      <c r="N1097" s="13"/>
    </row>
    <row r="1098" spans="2:14">
      <c r="B1098" s="292"/>
      <c r="C1098" s="279">
        <v>2221</v>
      </c>
      <c r="D1098" s="280" t="s">
        <v>303</v>
      </c>
      <c r="E1098" s="281">
        <f t="shared" ref="E1098:E1103" si="255">F1098+G1098+H1098</f>
        <v>0</v>
      </c>
      <c r="F1098" s="152"/>
      <c r="G1098" s="153"/>
      <c r="H1098" s="1418"/>
      <c r="I1098" s="152"/>
      <c r="J1098" s="153"/>
      <c r="K1098" s="1418"/>
      <c r="L1098" s="281">
        <f t="shared" ref="L1098:L1103" si="256">I1098+J1098+K1098</f>
        <v>0</v>
      </c>
      <c r="M1098" s="12" t="str">
        <f t="shared" si="251"/>
        <v/>
      </c>
      <c r="N1098" s="13"/>
    </row>
    <row r="1099" spans="2:14">
      <c r="B1099" s="292"/>
      <c r="C1099" s="285">
        <v>2224</v>
      </c>
      <c r="D1099" s="286" t="s">
        <v>218</v>
      </c>
      <c r="E1099" s="287">
        <f t="shared" si="255"/>
        <v>0</v>
      </c>
      <c r="F1099" s="173"/>
      <c r="G1099" s="174"/>
      <c r="H1099" s="1421"/>
      <c r="I1099" s="173"/>
      <c r="J1099" s="174"/>
      <c r="K1099" s="1421"/>
      <c r="L1099" s="287">
        <f t="shared" si="256"/>
        <v>0</v>
      </c>
      <c r="M1099" s="12" t="str">
        <f t="shared" si="251"/>
        <v/>
      </c>
      <c r="N1099" s="13"/>
    </row>
    <row r="1100" spans="2:14">
      <c r="B1100" s="272">
        <v>2500</v>
      </c>
      <c r="C1100" s="1785" t="s">
        <v>219</v>
      </c>
      <c r="D1100" s="1786"/>
      <c r="E1100" s="310">
        <f t="shared" si="255"/>
        <v>0</v>
      </c>
      <c r="F1100" s="1422"/>
      <c r="G1100" s="1423"/>
      <c r="H1100" s="1424"/>
      <c r="I1100" s="1422"/>
      <c r="J1100" s="1423"/>
      <c r="K1100" s="1424"/>
      <c r="L1100" s="310">
        <f t="shared" si="256"/>
        <v>0</v>
      </c>
      <c r="M1100" s="12" t="str">
        <f t="shared" si="251"/>
        <v/>
      </c>
      <c r="N1100" s="13"/>
    </row>
    <row r="1101" spans="2:14">
      <c r="B1101" s="272">
        <v>2600</v>
      </c>
      <c r="C1101" s="1791" t="s">
        <v>220</v>
      </c>
      <c r="D1101" s="1792"/>
      <c r="E1101" s="310">
        <f t="shared" si="255"/>
        <v>0</v>
      </c>
      <c r="F1101" s="1422"/>
      <c r="G1101" s="1423"/>
      <c r="H1101" s="1424"/>
      <c r="I1101" s="1422"/>
      <c r="J1101" s="1423"/>
      <c r="K1101" s="1424"/>
      <c r="L1101" s="310">
        <f t="shared" si="256"/>
        <v>0</v>
      </c>
      <c r="M1101" s="12" t="str">
        <f t="shared" si="251"/>
        <v/>
      </c>
      <c r="N1101" s="13"/>
    </row>
    <row r="1102" spans="2:14">
      <c r="B1102" s="272">
        <v>2700</v>
      </c>
      <c r="C1102" s="1791" t="s">
        <v>221</v>
      </c>
      <c r="D1102" s="1792"/>
      <c r="E1102" s="310">
        <f t="shared" si="255"/>
        <v>0</v>
      </c>
      <c r="F1102" s="1422"/>
      <c r="G1102" s="1423"/>
      <c r="H1102" s="1424"/>
      <c r="I1102" s="1422"/>
      <c r="J1102" s="1423"/>
      <c r="K1102" s="1424"/>
      <c r="L1102" s="310">
        <f t="shared" si="256"/>
        <v>0</v>
      </c>
      <c r="M1102" s="12" t="str">
        <f t="shared" si="251"/>
        <v/>
      </c>
      <c r="N1102" s="13"/>
    </row>
    <row r="1103" spans="2:14">
      <c r="B1103" s="272">
        <v>2800</v>
      </c>
      <c r="C1103" s="1791" t="s">
        <v>1656</v>
      </c>
      <c r="D1103" s="1792"/>
      <c r="E1103" s="310">
        <f t="shared" si="255"/>
        <v>0</v>
      </c>
      <c r="F1103" s="1422"/>
      <c r="G1103" s="1423"/>
      <c r="H1103" s="1424"/>
      <c r="I1103" s="1422"/>
      <c r="J1103" s="1423"/>
      <c r="K1103" s="1424"/>
      <c r="L1103" s="310">
        <f t="shared" si="256"/>
        <v>0</v>
      </c>
      <c r="M1103" s="12" t="str">
        <f t="shared" si="251"/>
        <v/>
      </c>
      <c r="N1103" s="13"/>
    </row>
    <row r="1104" spans="2:14">
      <c r="B1104" s="272">
        <v>2900</v>
      </c>
      <c r="C1104" s="1785" t="s">
        <v>222</v>
      </c>
      <c r="D1104" s="1786"/>
      <c r="E1104" s="310">
        <f t="shared" ref="E1104:L1104" si="257">SUM(E1105:E1112)</f>
        <v>0</v>
      </c>
      <c r="F1104" s="274">
        <f t="shared" si="257"/>
        <v>0</v>
      </c>
      <c r="G1104" s="274">
        <f t="shared" si="257"/>
        <v>0</v>
      </c>
      <c r="H1104" s="274">
        <f t="shared" si="257"/>
        <v>0</v>
      </c>
      <c r="I1104" s="274">
        <f t="shared" si="257"/>
        <v>0</v>
      </c>
      <c r="J1104" s="274">
        <f t="shared" si="257"/>
        <v>0</v>
      </c>
      <c r="K1104" s="274">
        <f t="shared" si="257"/>
        <v>0</v>
      </c>
      <c r="L1104" s="274">
        <f t="shared" si="257"/>
        <v>0</v>
      </c>
      <c r="M1104" s="12" t="str">
        <f t="shared" si="251"/>
        <v/>
      </c>
      <c r="N1104" s="13"/>
    </row>
    <row r="1105" spans="2:14">
      <c r="B1105" s="346"/>
      <c r="C1105" s="279">
        <v>2910</v>
      </c>
      <c r="D1105" s="347" t="s">
        <v>1987</v>
      </c>
      <c r="E1105" s="281">
        <f t="shared" ref="E1105:E1112" si="258">F1105+G1105+H1105</f>
        <v>0</v>
      </c>
      <c r="F1105" s="152"/>
      <c r="G1105" s="153"/>
      <c r="H1105" s="1418"/>
      <c r="I1105" s="152"/>
      <c r="J1105" s="153"/>
      <c r="K1105" s="1418"/>
      <c r="L1105" s="281">
        <f t="shared" ref="L1105:L1112" si="259">I1105+J1105+K1105</f>
        <v>0</v>
      </c>
      <c r="M1105" s="12" t="str">
        <f t="shared" si="251"/>
        <v/>
      </c>
      <c r="N1105" s="13"/>
    </row>
    <row r="1106" spans="2:14">
      <c r="B1106" s="346"/>
      <c r="C1106" s="279">
        <v>2920</v>
      </c>
      <c r="D1106" s="347" t="s">
        <v>223</v>
      </c>
      <c r="E1106" s="281">
        <f t="shared" si="258"/>
        <v>0</v>
      </c>
      <c r="F1106" s="152"/>
      <c r="G1106" s="153"/>
      <c r="H1106" s="1418"/>
      <c r="I1106" s="152"/>
      <c r="J1106" s="153"/>
      <c r="K1106" s="1418"/>
      <c r="L1106" s="281">
        <f t="shared" si="259"/>
        <v>0</v>
      </c>
      <c r="M1106" s="12" t="str">
        <f t="shared" si="251"/>
        <v/>
      </c>
      <c r="N1106" s="13"/>
    </row>
    <row r="1107" spans="2:14" ht="31.5">
      <c r="B1107" s="346"/>
      <c r="C1107" s="324">
        <v>2969</v>
      </c>
      <c r="D1107" s="348" t="s">
        <v>224</v>
      </c>
      <c r="E1107" s="326">
        <f t="shared" si="258"/>
        <v>0</v>
      </c>
      <c r="F1107" s="449"/>
      <c r="G1107" s="450"/>
      <c r="H1107" s="1425"/>
      <c r="I1107" s="449"/>
      <c r="J1107" s="450"/>
      <c r="K1107" s="1425"/>
      <c r="L1107" s="326">
        <f t="shared" si="259"/>
        <v>0</v>
      </c>
      <c r="M1107" s="12" t="str">
        <f t="shared" si="251"/>
        <v/>
      </c>
      <c r="N1107" s="13"/>
    </row>
    <row r="1108" spans="2:14" ht="31.5">
      <c r="B1108" s="346"/>
      <c r="C1108" s="349">
        <v>2970</v>
      </c>
      <c r="D1108" s="350" t="s">
        <v>225</v>
      </c>
      <c r="E1108" s="351">
        <f t="shared" si="258"/>
        <v>0</v>
      </c>
      <c r="F1108" s="636"/>
      <c r="G1108" s="637"/>
      <c r="H1108" s="1426"/>
      <c r="I1108" s="636"/>
      <c r="J1108" s="637"/>
      <c r="K1108" s="1426"/>
      <c r="L1108" s="351">
        <f t="shared" si="259"/>
        <v>0</v>
      </c>
      <c r="M1108" s="12" t="str">
        <f t="shared" si="251"/>
        <v/>
      </c>
      <c r="N1108" s="13"/>
    </row>
    <row r="1109" spans="2:14">
      <c r="B1109" s="346"/>
      <c r="C1109" s="333">
        <v>2989</v>
      </c>
      <c r="D1109" s="355" t="s">
        <v>226</v>
      </c>
      <c r="E1109" s="335">
        <f t="shared" si="258"/>
        <v>0</v>
      </c>
      <c r="F1109" s="600"/>
      <c r="G1109" s="601"/>
      <c r="H1109" s="1427"/>
      <c r="I1109" s="600"/>
      <c r="J1109" s="601"/>
      <c r="K1109" s="1427"/>
      <c r="L1109" s="335">
        <f t="shared" si="259"/>
        <v>0</v>
      </c>
      <c r="M1109" s="12" t="str">
        <f t="shared" si="251"/>
        <v/>
      </c>
      <c r="N1109" s="13"/>
    </row>
    <row r="1110" spans="2:14">
      <c r="B1110" s="292"/>
      <c r="C1110" s="318">
        <v>2990</v>
      </c>
      <c r="D1110" s="356" t="s">
        <v>2006</v>
      </c>
      <c r="E1110" s="320">
        <f t="shared" si="258"/>
        <v>0</v>
      </c>
      <c r="F1110" s="454"/>
      <c r="G1110" s="455"/>
      <c r="H1110" s="1428"/>
      <c r="I1110" s="454"/>
      <c r="J1110" s="455"/>
      <c r="K1110" s="1428"/>
      <c r="L1110" s="320">
        <f t="shared" si="259"/>
        <v>0</v>
      </c>
      <c r="M1110" s="12" t="str">
        <f t="shared" si="251"/>
        <v/>
      </c>
      <c r="N1110" s="13"/>
    </row>
    <row r="1111" spans="2:14">
      <c r="B1111" s="292"/>
      <c r="C1111" s="318">
        <v>2991</v>
      </c>
      <c r="D1111" s="356" t="s">
        <v>227</v>
      </c>
      <c r="E1111" s="320">
        <f t="shared" si="258"/>
        <v>0</v>
      </c>
      <c r="F1111" s="454"/>
      <c r="G1111" s="455"/>
      <c r="H1111" s="1428"/>
      <c r="I1111" s="454"/>
      <c r="J1111" s="455"/>
      <c r="K1111" s="1428"/>
      <c r="L1111" s="320">
        <f t="shared" si="259"/>
        <v>0</v>
      </c>
      <c r="M1111" s="12" t="str">
        <f t="shared" si="251"/>
        <v/>
      </c>
      <c r="N1111" s="13"/>
    </row>
    <row r="1112" spans="2:14">
      <c r="B1112" s="292"/>
      <c r="C1112" s="285">
        <v>2992</v>
      </c>
      <c r="D1112" s="357" t="s">
        <v>228</v>
      </c>
      <c r="E1112" s="287">
        <f t="shared" si="258"/>
        <v>0</v>
      </c>
      <c r="F1112" s="173"/>
      <c r="G1112" s="174"/>
      <c r="H1112" s="1421"/>
      <c r="I1112" s="173"/>
      <c r="J1112" s="174"/>
      <c r="K1112" s="1421"/>
      <c r="L1112" s="287">
        <f t="shared" si="259"/>
        <v>0</v>
      </c>
      <c r="M1112" s="12" t="str">
        <f t="shared" si="251"/>
        <v/>
      </c>
      <c r="N1112" s="13"/>
    </row>
    <row r="1113" spans="2:14">
      <c r="B1113" s="272">
        <v>3300</v>
      </c>
      <c r="C1113" s="358" t="s">
        <v>2037</v>
      </c>
      <c r="D1113" s="1480"/>
      <c r="E1113" s="310">
        <f t="shared" ref="E1113:L1113" si="260">SUM(E1114:E1118)</f>
        <v>0</v>
      </c>
      <c r="F1113" s="274">
        <f t="shared" si="260"/>
        <v>0</v>
      </c>
      <c r="G1113" s="275">
        <f t="shared" si="260"/>
        <v>0</v>
      </c>
      <c r="H1113" s="276">
        <f t="shared" si="260"/>
        <v>0</v>
      </c>
      <c r="I1113" s="274">
        <f t="shared" si="260"/>
        <v>0</v>
      </c>
      <c r="J1113" s="275">
        <f t="shared" si="260"/>
        <v>0</v>
      </c>
      <c r="K1113" s="276">
        <f t="shared" si="260"/>
        <v>0</v>
      </c>
      <c r="L1113" s="310">
        <f t="shared" si="260"/>
        <v>0</v>
      </c>
      <c r="M1113" s="12" t="str">
        <f t="shared" si="251"/>
        <v/>
      </c>
      <c r="N1113" s="13"/>
    </row>
    <row r="1114" spans="2:14">
      <c r="B1114" s="291"/>
      <c r="C1114" s="279">
        <v>3301</v>
      </c>
      <c r="D1114" s="359" t="s">
        <v>229</v>
      </c>
      <c r="E1114" s="281">
        <f t="shared" ref="E1114:E1121" si="261">F1114+G1114+H1114</f>
        <v>0</v>
      </c>
      <c r="F1114" s="486">
        <v>0</v>
      </c>
      <c r="G1114" s="487">
        <v>0</v>
      </c>
      <c r="H1114" s="154">
        <v>0</v>
      </c>
      <c r="I1114" s="486">
        <v>0</v>
      </c>
      <c r="J1114" s="487">
        <v>0</v>
      </c>
      <c r="K1114" s="154">
        <v>0</v>
      </c>
      <c r="L1114" s="281">
        <f t="shared" ref="L1114:L1121" si="262">I1114+J1114+K1114</f>
        <v>0</v>
      </c>
      <c r="M1114" s="12" t="str">
        <f t="shared" si="251"/>
        <v/>
      </c>
      <c r="N1114" s="13"/>
    </row>
    <row r="1115" spans="2:14">
      <c r="B1115" s="291"/>
      <c r="C1115" s="293">
        <v>3302</v>
      </c>
      <c r="D1115" s="360" t="s">
        <v>711</v>
      </c>
      <c r="E1115" s="295">
        <f t="shared" si="261"/>
        <v>0</v>
      </c>
      <c r="F1115" s="488">
        <v>0</v>
      </c>
      <c r="G1115" s="489">
        <v>0</v>
      </c>
      <c r="H1115" s="160">
        <v>0</v>
      </c>
      <c r="I1115" s="488">
        <v>0</v>
      </c>
      <c r="J1115" s="489">
        <v>0</v>
      </c>
      <c r="K1115" s="160">
        <v>0</v>
      </c>
      <c r="L1115" s="295">
        <f t="shared" si="262"/>
        <v>0</v>
      </c>
      <c r="M1115" s="12" t="str">
        <f t="shared" ref="M1115:M1146" si="263">(IF($E1115&lt;&gt;0,$M$2,IF($L1115&lt;&gt;0,$M$2,"")))</f>
        <v/>
      </c>
      <c r="N1115" s="13"/>
    </row>
    <row r="1116" spans="2:14">
      <c r="B1116" s="291"/>
      <c r="C1116" s="293">
        <v>3304</v>
      </c>
      <c r="D1116" s="360" t="s">
        <v>230</v>
      </c>
      <c r="E1116" s="295">
        <f t="shared" si="261"/>
        <v>0</v>
      </c>
      <c r="F1116" s="488">
        <v>0</v>
      </c>
      <c r="G1116" s="489">
        <v>0</v>
      </c>
      <c r="H1116" s="160">
        <v>0</v>
      </c>
      <c r="I1116" s="488">
        <v>0</v>
      </c>
      <c r="J1116" s="489">
        <v>0</v>
      </c>
      <c r="K1116" s="160">
        <v>0</v>
      </c>
      <c r="L1116" s="295">
        <f t="shared" si="262"/>
        <v>0</v>
      </c>
      <c r="M1116" s="12" t="str">
        <f t="shared" si="263"/>
        <v/>
      </c>
      <c r="N1116" s="13"/>
    </row>
    <row r="1117" spans="2:14" ht="31.5">
      <c r="B1117" s="291"/>
      <c r="C1117" s="285">
        <v>3306</v>
      </c>
      <c r="D1117" s="361" t="s">
        <v>1653</v>
      </c>
      <c r="E1117" s="295">
        <f t="shared" si="261"/>
        <v>0</v>
      </c>
      <c r="F1117" s="488">
        <v>0</v>
      </c>
      <c r="G1117" s="489">
        <v>0</v>
      </c>
      <c r="H1117" s="160">
        <v>0</v>
      </c>
      <c r="I1117" s="488">
        <v>0</v>
      </c>
      <c r="J1117" s="489">
        <v>0</v>
      </c>
      <c r="K1117" s="160">
        <v>0</v>
      </c>
      <c r="L1117" s="295">
        <f t="shared" si="262"/>
        <v>0</v>
      </c>
      <c r="M1117" s="12" t="str">
        <f t="shared" si="263"/>
        <v/>
      </c>
      <c r="N1117" s="13"/>
    </row>
    <row r="1118" spans="2:14">
      <c r="B1118" s="291"/>
      <c r="C1118" s="285">
        <v>3307</v>
      </c>
      <c r="D1118" s="361" t="s">
        <v>2051</v>
      </c>
      <c r="E1118" s="287">
        <f t="shared" si="261"/>
        <v>0</v>
      </c>
      <c r="F1118" s="490">
        <v>0</v>
      </c>
      <c r="G1118" s="491">
        <v>0</v>
      </c>
      <c r="H1118" s="175">
        <v>0</v>
      </c>
      <c r="I1118" s="490">
        <v>0</v>
      </c>
      <c r="J1118" s="491">
        <v>0</v>
      </c>
      <c r="K1118" s="175">
        <v>0</v>
      </c>
      <c r="L1118" s="287">
        <f t="shared" si="262"/>
        <v>0</v>
      </c>
      <c r="M1118" s="12" t="str">
        <f t="shared" si="263"/>
        <v/>
      </c>
      <c r="N1118" s="13"/>
    </row>
    <row r="1119" spans="2:14">
      <c r="B1119" s="272">
        <v>3900</v>
      </c>
      <c r="C1119" s="1785" t="s">
        <v>231</v>
      </c>
      <c r="D1119" s="1786"/>
      <c r="E1119" s="310">
        <f t="shared" si="261"/>
        <v>0</v>
      </c>
      <c r="F1119" s="1470">
        <v>0</v>
      </c>
      <c r="G1119" s="1471">
        <v>0</v>
      </c>
      <c r="H1119" s="1472">
        <v>0</v>
      </c>
      <c r="I1119" s="1470">
        <v>0</v>
      </c>
      <c r="J1119" s="1471">
        <v>0</v>
      </c>
      <c r="K1119" s="1472">
        <v>0</v>
      </c>
      <c r="L1119" s="310">
        <f t="shared" si="262"/>
        <v>0</v>
      </c>
      <c r="M1119" s="12" t="str">
        <f t="shared" si="263"/>
        <v/>
      </c>
      <c r="N1119" s="13"/>
    </row>
    <row r="1120" spans="2:14">
      <c r="B1120" s="272">
        <v>4000</v>
      </c>
      <c r="C1120" s="1785" t="s">
        <v>232</v>
      </c>
      <c r="D1120" s="1786"/>
      <c r="E1120" s="310">
        <f t="shared" si="261"/>
        <v>0</v>
      </c>
      <c r="F1120" s="1422"/>
      <c r="G1120" s="1423"/>
      <c r="H1120" s="1424"/>
      <c r="I1120" s="1422"/>
      <c r="J1120" s="1423"/>
      <c r="K1120" s="1424"/>
      <c r="L1120" s="310">
        <f t="shared" si="262"/>
        <v>0</v>
      </c>
      <c r="M1120" s="12" t="str">
        <f t="shared" si="263"/>
        <v/>
      </c>
      <c r="N1120" s="13"/>
    </row>
    <row r="1121" spans="2:14">
      <c r="B1121" s="272">
        <v>4100</v>
      </c>
      <c r="C1121" s="1785" t="s">
        <v>233</v>
      </c>
      <c r="D1121" s="1786"/>
      <c r="E1121" s="310">
        <f t="shared" si="261"/>
        <v>0</v>
      </c>
      <c r="F1121" s="1471">
        <v>0</v>
      </c>
      <c r="G1121" s="1471">
        <v>0</v>
      </c>
      <c r="H1121" s="1472">
        <v>0</v>
      </c>
      <c r="I1121" s="1666">
        <v>0</v>
      </c>
      <c r="J1121" s="1471">
        <v>0</v>
      </c>
      <c r="K1121" s="1471">
        <v>0</v>
      </c>
      <c r="L1121" s="310">
        <f t="shared" si="262"/>
        <v>0</v>
      </c>
      <c r="M1121" s="12" t="str">
        <f t="shared" si="263"/>
        <v/>
      </c>
      <c r="N1121" s="13"/>
    </row>
    <row r="1122" spans="2:14">
      <c r="B1122" s="272">
        <v>4200</v>
      </c>
      <c r="C1122" s="1785" t="s">
        <v>234</v>
      </c>
      <c r="D1122" s="1786"/>
      <c r="E1122" s="310">
        <f t="shared" ref="E1122:L1122" si="264">SUM(E1123:E1128)</f>
        <v>0</v>
      </c>
      <c r="F1122" s="274">
        <f t="shared" si="264"/>
        <v>0</v>
      </c>
      <c r="G1122" s="275">
        <f t="shared" si="264"/>
        <v>0</v>
      </c>
      <c r="H1122" s="276">
        <f t="shared" si="264"/>
        <v>0</v>
      </c>
      <c r="I1122" s="274">
        <f t="shared" si="264"/>
        <v>0</v>
      </c>
      <c r="J1122" s="275">
        <f t="shared" si="264"/>
        <v>0</v>
      </c>
      <c r="K1122" s="276">
        <f t="shared" si="264"/>
        <v>0</v>
      </c>
      <c r="L1122" s="310">
        <f t="shared" si="264"/>
        <v>0</v>
      </c>
      <c r="M1122" s="12" t="str">
        <f t="shared" si="263"/>
        <v/>
      </c>
      <c r="N1122" s="13"/>
    </row>
    <row r="1123" spans="2:14">
      <c r="B1123" s="362"/>
      <c r="C1123" s="279">
        <v>4201</v>
      </c>
      <c r="D1123" s="280" t="s">
        <v>235</v>
      </c>
      <c r="E1123" s="281">
        <f t="shared" ref="E1123:E1128" si="265">F1123+G1123+H1123</f>
        <v>0</v>
      </c>
      <c r="F1123" s="152"/>
      <c r="G1123" s="153"/>
      <c r="H1123" s="1418"/>
      <c r="I1123" s="152"/>
      <c r="J1123" s="153"/>
      <c r="K1123" s="1418"/>
      <c r="L1123" s="281">
        <f t="shared" ref="L1123:L1128" si="266">I1123+J1123+K1123</f>
        <v>0</v>
      </c>
      <c r="M1123" s="12" t="str">
        <f t="shared" si="263"/>
        <v/>
      </c>
      <c r="N1123" s="13"/>
    </row>
    <row r="1124" spans="2:14">
      <c r="B1124" s="362"/>
      <c r="C1124" s="293">
        <v>4202</v>
      </c>
      <c r="D1124" s="363" t="s">
        <v>236</v>
      </c>
      <c r="E1124" s="295">
        <f t="shared" si="265"/>
        <v>0</v>
      </c>
      <c r="F1124" s="158"/>
      <c r="G1124" s="159"/>
      <c r="H1124" s="1420"/>
      <c r="I1124" s="158"/>
      <c r="J1124" s="159"/>
      <c r="K1124" s="1420"/>
      <c r="L1124" s="295">
        <f t="shared" si="266"/>
        <v>0</v>
      </c>
      <c r="M1124" s="12" t="str">
        <f t="shared" si="263"/>
        <v/>
      </c>
      <c r="N1124" s="13"/>
    </row>
    <row r="1125" spans="2:14">
      <c r="B1125" s="362"/>
      <c r="C1125" s="293">
        <v>4214</v>
      </c>
      <c r="D1125" s="363" t="s">
        <v>237</v>
      </c>
      <c r="E1125" s="295">
        <f t="shared" si="265"/>
        <v>0</v>
      </c>
      <c r="F1125" s="158"/>
      <c r="G1125" s="159"/>
      <c r="H1125" s="1420"/>
      <c r="I1125" s="158"/>
      <c r="J1125" s="159"/>
      <c r="K1125" s="1420"/>
      <c r="L1125" s="295">
        <f t="shared" si="266"/>
        <v>0</v>
      </c>
      <c r="M1125" s="12" t="str">
        <f t="shared" si="263"/>
        <v/>
      </c>
      <c r="N1125" s="13"/>
    </row>
    <row r="1126" spans="2:14">
      <c r="B1126" s="362"/>
      <c r="C1126" s="293">
        <v>4217</v>
      </c>
      <c r="D1126" s="363" t="s">
        <v>238</v>
      </c>
      <c r="E1126" s="295">
        <f t="shared" si="265"/>
        <v>0</v>
      </c>
      <c r="F1126" s="158"/>
      <c r="G1126" s="159"/>
      <c r="H1126" s="1420"/>
      <c r="I1126" s="158"/>
      <c r="J1126" s="159"/>
      <c r="K1126" s="1420"/>
      <c r="L1126" s="295">
        <f t="shared" si="266"/>
        <v>0</v>
      </c>
      <c r="M1126" s="12" t="str">
        <f t="shared" si="263"/>
        <v/>
      </c>
      <c r="N1126" s="13"/>
    </row>
    <row r="1127" spans="2:14">
      <c r="B1127" s="362"/>
      <c r="C1127" s="293">
        <v>4218</v>
      </c>
      <c r="D1127" s="294" t="s">
        <v>239</v>
      </c>
      <c r="E1127" s="295">
        <f t="shared" si="265"/>
        <v>0</v>
      </c>
      <c r="F1127" s="158"/>
      <c r="G1127" s="159"/>
      <c r="H1127" s="1420"/>
      <c r="I1127" s="158"/>
      <c r="J1127" s="159"/>
      <c r="K1127" s="1420"/>
      <c r="L1127" s="295">
        <f t="shared" si="266"/>
        <v>0</v>
      </c>
      <c r="M1127" s="12" t="str">
        <f t="shared" si="263"/>
        <v/>
      </c>
      <c r="N1127" s="13"/>
    </row>
    <row r="1128" spans="2:14">
      <c r="B1128" s="362"/>
      <c r="C1128" s="285">
        <v>4219</v>
      </c>
      <c r="D1128" s="343" t="s">
        <v>240</v>
      </c>
      <c r="E1128" s="287">
        <f t="shared" si="265"/>
        <v>0</v>
      </c>
      <c r="F1128" s="173"/>
      <c r="G1128" s="174"/>
      <c r="H1128" s="1421"/>
      <c r="I1128" s="173"/>
      <c r="J1128" s="174"/>
      <c r="K1128" s="1421"/>
      <c r="L1128" s="287">
        <f t="shared" si="266"/>
        <v>0</v>
      </c>
      <c r="M1128" s="12" t="str">
        <f t="shared" si="263"/>
        <v/>
      </c>
      <c r="N1128" s="13"/>
    </row>
    <row r="1129" spans="2:14">
      <c r="B1129" s="272">
        <v>4300</v>
      </c>
      <c r="C1129" s="1785" t="s">
        <v>1657</v>
      </c>
      <c r="D1129" s="1786"/>
      <c r="E1129" s="310">
        <f t="shared" ref="E1129:L1129" si="267">SUM(E1130:E1132)</f>
        <v>0</v>
      </c>
      <c r="F1129" s="274">
        <f t="shared" si="267"/>
        <v>0</v>
      </c>
      <c r="G1129" s="275">
        <f t="shared" si="267"/>
        <v>0</v>
      </c>
      <c r="H1129" s="276">
        <f t="shared" si="267"/>
        <v>0</v>
      </c>
      <c r="I1129" s="274">
        <f t="shared" si="267"/>
        <v>0</v>
      </c>
      <c r="J1129" s="275">
        <f t="shared" si="267"/>
        <v>0</v>
      </c>
      <c r="K1129" s="276">
        <f t="shared" si="267"/>
        <v>0</v>
      </c>
      <c r="L1129" s="310">
        <f t="shared" si="267"/>
        <v>0</v>
      </c>
      <c r="M1129" s="12" t="str">
        <f t="shared" si="263"/>
        <v/>
      </c>
      <c r="N1129" s="13"/>
    </row>
    <row r="1130" spans="2:14">
      <c r="B1130" s="362"/>
      <c r="C1130" s="279">
        <v>4301</v>
      </c>
      <c r="D1130" s="311" t="s">
        <v>241</v>
      </c>
      <c r="E1130" s="281">
        <f t="shared" ref="E1130:E1135" si="268">F1130+G1130+H1130</f>
        <v>0</v>
      </c>
      <c r="F1130" s="152"/>
      <c r="G1130" s="153"/>
      <c r="H1130" s="1418"/>
      <c r="I1130" s="152"/>
      <c r="J1130" s="153"/>
      <c r="K1130" s="1418"/>
      <c r="L1130" s="281">
        <f t="shared" ref="L1130:L1135" si="269">I1130+J1130+K1130</f>
        <v>0</v>
      </c>
      <c r="M1130" s="12" t="str">
        <f t="shared" si="263"/>
        <v/>
      </c>
      <c r="N1130" s="13"/>
    </row>
    <row r="1131" spans="2:14">
      <c r="B1131" s="362"/>
      <c r="C1131" s="293">
        <v>4302</v>
      </c>
      <c r="D1131" s="363" t="s">
        <v>242</v>
      </c>
      <c r="E1131" s="295">
        <f t="shared" si="268"/>
        <v>0</v>
      </c>
      <c r="F1131" s="158"/>
      <c r="G1131" s="159"/>
      <c r="H1131" s="1420"/>
      <c r="I1131" s="158"/>
      <c r="J1131" s="159"/>
      <c r="K1131" s="1420"/>
      <c r="L1131" s="295">
        <f t="shared" si="269"/>
        <v>0</v>
      </c>
      <c r="M1131" s="12" t="str">
        <f t="shared" si="263"/>
        <v/>
      </c>
      <c r="N1131" s="13"/>
    </row>
    <row r="1132" spans="2:14">
      <c r="B1132" s="362"/>
      <c r="C1132" s="285">
        <v>4309</v>
      </c>
      <c r="D1132" s="301" t="s">
        <v>243</v>
      </c>
      <c r="E1132" s="287">
        <f t="shared" si="268"/>
        <v>0</v>
      </c>
      <c r="F1132" s="173"/>
      <c r="G1132" s="174"/>
      <c r="H1132" s="1421"/>
      <c r="I1132" s="173"/>
      <c r="J1132" s="174"/>
      <c r="K1132" s="1421"/>
      <c r="L1132" s="287">
        <f t="shared" si="269"/>
        <v>0</v>
      </c>
      <c r="M1132" s="12" t="str">
        <f t="shared" si="263"/>
        <v/>
      </c>
      <c r="N1132" s="13"/>
    </row>
    <row r="1133" spans="2:14">
      <c r="B1133" s="272">
        <v>4400</v>
      </c>
      <c r="C1133" s="1785" t="s">
        <v>1654</v>
      </c>
      <c r="D1133" s="1786"/>
      <c r="E1133" s="310">
        <f t="shared" si="268"/>
        <v>0</v>
      </c>
      <c r="F1133" s="1422"/>
      <c r="G1133" s="1423"/>
      <c r="H1133" s="1424"/>
      <c r="I1133" s="1422"/>
      <c r="J1133" s="1423"/>
      <c r="K1133" s="1424"/>
      <c r="L1133" s="310">
        <f t="shared" si="269"/>
        <v>0</v>
      </c>
      <c r="M1133" s="12" t="str">
        <f t="shared" si="263"/>
        <v/>
      </c>
      <c r="N1133" s="13"/>
    </row>
    <row r="1134" spans="2:14">
      <c r="B1134" s="272">
        <v>4500</v>
      </c>
      <c r="C1134" s="1785" t="s">
        <v>1655</v>
      </c>
      <c r="D1134" s="1786"/>
      <c r="E1134" s="310">
        <f t="shared" si="268"/>
        <v>0</v>
      </c>
      <c r="F1134" s="1422"/>
      <c r="G1134" s="1423"/>
      <c r="H1134" s="1424"/>
      <c r="I1134" s="1422"/>
      <c r="J1134" s="1423"/>
      <c r="K1134" s="1424"/>
      <c r="L1134" s="310">
        <f t="shared" si="269"/>
        <v>0</v>
      </c>
      <c r="M1134" s="12" t="str">
        <f t="shared" si="263"/>
        <v/>
      </c>
      <c r="N1134" s="13"/>
    </row>
    <row r="1135" spans="2:14">
      <c r="B1135" s="272">
        <v>4600</v>
      </c>
      <c r="C1135" s="1791" t="s">
        <v>244</v>
      </c>
      <c r="D1135" s="1792"/>
      <c r="E1135" s="310">
        <f t="shared" si="268"/>
        <v>0</v>
      </c>
      <c r="F1135" s="1422"/>
      <c r="G1135" s="1423"/>
      <c r="H1135" s="1424"/>
      <c r="I1135" s="1422"/>
      <c r="J1135" s="1423"/>
      <c r="K1135" s="1424"/>
      <c r="L1135" s="310">
        <f t="shared" si="269"/>
        <v>0</v>
      </c>
      <c r="M1135" s="12" t="str">
        <f t="shared" si="263"/>
        <v/>
      </c>
      <c r="N1135" s="13"/>
    </row>
    <row r="1136" spans="2:14">
      <c r="B1136" s="272">
        <v>4900</v>
      </c>
      <c r="C1136" s="1785" t="s">
        <v>270</v>
      </c>
      <c r="D1136" s="1786"/>
      <c r="E1136" s="310">
        <f t="shared" ref="E1136:L1136" si="270">+E1137+E1138</f>
        <v>0</v>
      </c>
      <c r="F1136" s="274">
        <f t="shared" si="270"/>
        <v>0</v>
      </c>
      <c r="G1136" s="275">
        <f t="shared" si="270"/>
        <v>0</v>
      </c>
      <c r="H1136" s="276">
        <f t="shared" si="270"/>
        <v>0</v>
      </c>
      <c r="I1136" s="274">
        <f t="shared" si="270"/>
        <v>0</v>
      </c>
      <c r="J1136" s="275">
        <f t="shared" si="270"/>
        <v>0</v>
      </c>
      <c r="K1136" s="276">
        <f t="shared" si="270"/>
        <v>0</v>
      </c>
      <c r="L1136" s="310">
        <f t="shared" si="270"/>
        <v>0</v>
      </c>
      <c r="M1136" s="12" t="str">
        <f t="shared" si="263"/>
        <v/>
      </c>
      <c r="N1136" s="13"/>
    </row>
    <row r="1137" spans="2:14">
      <c r="B1137" s="362"/>
      <c r="C1137" s="279">
        <v>4901</v>
      </c>
      <c r="D1137" s="364" t="s">
        <v>271</v>
      </c>
      <c r="E1137" s="281">
        <f>F1137+G1137+H1137</f>
        <v>0</v>
      </c>
      <c r="F1137" s="152"/>
      <c r="G1137" s="153"/>
      <c r="H1137" s="1418"/>
      <c r="I1137" s="152"/>
      <c r="J1137" s="153"/>
      <c r="K1137" s="1418"/>
      <c r="L1137" s="281">
        <f>I1137+J1137+K1137</f>
        <v>0</v>
      </c>
      <c r="M1137" s="12" t="str">
        <f t="shared" si="263"/>
        <v/>
      </c>
      <c r="N1137" s="13"/>
    </row>
    <row r="1138" spans="2:14">
      <c r="B1138" s="362"/>
      <c r="C1138" s="285">
        <v>4902</v>
      </c>
      <c r="D1138" s="301" t="s">
        <v>272</v>
      </c>
      <c r="E1138" s="287">
        <f>F1138+G1138+H1138</f>
        <v>0</v>
      </c>
      <c r="F1138" s="173"/>
      <c r="G1138" s="174"/>
      <c r="H1138" s="1421"/>
      <c r="I1138" s="173"/>
      <c r="J1138" s="174"/>
      <c r="K1138" s="1421"/>
      <c r="L1138" s="287">
        <f>I1138+J1138+K1138</f>
        <v>0</v>
      </c>
      <c r="M1138" s="12" t="str">
        <f t="shared" si="263"/>
        <v/>
      </c>
      <c r="N1138" s="13"/>
    </row>
    <row r="1139" spans="2:14">
      <c r="B1139" s="365">
        <v>5100</v>
      </c>
      <c r="C1139" s="1789" t="s">
        <v>245</v>
      </c>
      <c r="D1139" s="1790"/>
      <c r="E1139" s="310">
        <f>F1139+G1139+H1139</f>
        <v>0</v>
      </c>
      <c r="F1139" s="1422"/>
      <c r="G1139" s="1423"/>
      <c r="H1139" s="1424"/>
      <c r="I1139" s="1422"/>
      <c r="J1139" s="1423"/>
      <c r="K1139" s="1424"/>
      <c r="L1139" s="310">
        <f>I1139+J1139+K1139</f>
        <v>0</v>
      </c>
      <c r="M1139" s="12" t="str">
        <f t="shared" si="263"/>
        <v/>
      </c>
      <c r="N1139" s="13"/>
    </row>
    <row r="1140" spans="2:14">
      <c r="B1140" s="365">
        <v>5200</v>
      </c>
      <c r="C1140" s="1789" t="s">
        <v>246</v>
      </c>
      <c r="D1140" s="1790"/>
      <c r="E1140" s="310">
        <f t="shared" ref="E1140:L1140" si="271">SUM(E1141:E1147)</f>
        <v>0</v>
      </c>
      <c r="F1140" s="274">
        <f t="shared" si="271"/>
        <v>0</v>
      </c>
      <c r="G1140" s="275">
        <f t="shared" si="271"/>
        <v>0</v>
      </c>
      <c r="H1140" s="276">
        <f t="shared" si="271"/>
        <v>0</v>
      </c>
      <c r="I1140" s="274">
        <f t="shared" si="271"/>
        <v>0</v>
      </c>
      <c r="J1140" s="275">
        <f t="shared" si="271"/>
        <v>0</v>
      </c>
      <c r="K1140" s="276">
        <f t="shared" si="271"/>
        <v>0</v>
      </c>
      <c r="L1140" s="310">
        <f t="shared" si="271"/>
        <v>0</v>
      </c>
      <c r="M1140" s="12" t="str">
        <f t="shared" si="263"/>
        <v/>
      </c>
      <c r="N1140" s="13"/>
    </row>
    <row r="1141" spans="2:14">
      <c r="B1141" s="366"/>
      <c r="C1141" s="367">
        <v>5201</v>
      </c>
      <c r="D1141" s="368" t="s">
        <v>247</v>
      </c>
      <c r="E1141" s="281">
        <f t="shared" ref="E1141:E1147" si="272">F1141+G1141+H1141</f>
        <v>0</v>
      </c>
      <c r="F1141" s="152"/>
      <c r="G1141" s="153"/>
      <c r="H1141" s="1418"/>
      <c r="I1141" s="152"/>
      <c r="J1141" s="153"/>
      <c r="K1141" s="1418"/>
      <c r="L1141" s="281">
        <f t="shared" ref="L1141:L1147" si="273">I1141+J1141+K1141</f>
        <v>0</v>
      </c>
      <c r="M1141" s="12" t="str">
        <f t="shared" si="263"/>
        <v/>
      </c>
      <c r="N1141" s="13"/>
    </row>
    <row r="1142" spans="2:14">
      <c r="B1142" s="366"/>
      <c r="C1142" s="369">
        <v>5202</v>
      </c>
      <c r="D1142" s="370" t="s">
        <v>248</v>
      </c>
      <c r="E1142" s="295">
        <f t="shared" si="272"/>
        <v>0</v>
      </c>
      <c r="F1142" s="158"/>
      <c r="G1142" s="159"/>
      <c r="H1142" s="1420"/>
      <c r="I1142" s="158"/>
      <c r="J1142" s="159"/>
      <c r="K1142" s="1420"/>
      <c r="L1142" s="295">
        <f t="shared" si="273"/>
        <v>0</v>
      </c>
      <c r="M1142" s="12" t="str">
        <f t="shared" si="263"/>
        <v/>
      </c>
      <c r="N1142" s="13"/>
    </row>
    <row r="1143" spans="2:14">
      <c r="B1143" s="366"/>
      <c r="C1143" s="369">
        <v>5203</v>
      </c>
      <c r="D1143" s="370" t="s">
        <v>614</v>
      </c>
      <c r="E1143" s="295">
        <f t="shared" si="272"/>
        <v>0</v>
      </c>
      <c r="F1143" s="158"/>
      <c r="G1143" s="159"/>
      <c r="H1143" s="1420"/>
      <c r="I1143" s="158"/>
      <c r="J1143" s="159"/>
      <c r="K1143" s="1420"/>
      <c r="L1143" s="295">
        <f t="shared" si="273"/>
        <v>0</v>
      </c>
      <c r="M1143" s="12" t="str">
        <f t="shared" si="263"/>
        <v/>
      </c>
      <c r="N1143" s="13"/>
    </row>
    <row r="1144" spans="2:14">
      <c r="B1144" s="366"/>
      <c r="C1144" s="369">
        <v>5204</v>
      </c>
      <c r="D1144" s="370" t="s">
        <v>615</v>
      </c>
      <c r="E1144" s="295">
        <f t="shared" si="272"/>
        <v>0</v>
      </c>
      <c r="F1144" s="158"/>
      <c r="G1144" s="159"/>
      <c r="H1144" s="1420"/>
      <c r="I1144" s="158"/>
      <c r="J1144" s="159"/>
      <c r="K1144" s="1420"/>
      <c r="L1144" s="295">
        <f t="shared" si="273"/>
        <v>0</v>
      </c>
      <c r="M1144" s="12" t="str">
        <f t="shared" si="263"/>
        <v/>
      </c>
      <c r="N1144" s="13"/>
    </row>
    <row r="1145" spans="2:14">
      <c r="B1145" s="366"/>
      <c r="C1145" s="369">
        <v>5205</v>
      </c>
      <c r="D1145" s="370" t="s">
        <v>616</v>
      </c>
      <c r="E1145" s="295">
        <f t="shared" si="272"/>
        <v>0</v>
      </c>
      <c r="F1145" s="158"/>
      <c r="G1145" s="159"/>
      <c r="H1145" s="1420"/>
      <c r="I1145" s="158"/>
      <c r="J1145" s="159"/>
      <c r="K1145" s="1420"/>
      <c r="L1145" s="295">
        <f t="shared" si="273"/>
        <v>0</v>
      </c>
      <c r="M1145" s="12" t="str">
        <f t="shared" si="263"/>
        <v/>
      </c>
      <c r="N1145" s="13"/>
    </row>
    <row r="1146" spans="2:14">
      <c r="B1146" s="366"/>
      <c r="C1146" s="369">
        <v>5206</v>
      </c>
      <c r="D1146" s="370" t="s">
        <v>617</v>
      </c>
      <c r="E1146" s="295">
        <f t="shared" si="272"/>
        <v>0</v>
      </c>
      <c r="F1146" s="158"/>
      <c r="G1146" s="159"/>
      <c r="H1146" s="1420"/>
      <c r="I1146" s="158"/>
      <c r="J1146" s="159"/>
      <c r="K1146" s="1420"/>
      <c r="L1146" s="295">
        <f t="shared" si="273"/>
        <v>0</v>
      </c>
      <c r="M1146" s="12" t="str">
        <f t="shared" si="263"/>
        <v/>
      </c>
      <c r="N1146" s="13"/>
    </row>
    <row r="1147" spans="2:14">
      <c r="B1147" s="366"/>
      <c r="C1147" s="371">
        <v>5219</v>
      </c>
      <c r="D1147" s="372" t="s">
        <v>618</v>
      </c>
      <c r="E1147" s="287">
        <f t="shared" si="272"/>
        <v>0</v>
      </c>
      <c r="F1147" s="173"/>
      <c r="G1147" s="174"/>
      <c r="H1147" s="1421"/>
      <c r="I1147" s="173"/>
      <c r="J1147" s="174"/>
      <c r="K1147" s="1421"/>
      <c r="L1147" s="287">
        <f t="shared" si="273"/>
        <v>0</v>
      </c>
      <c r="M1147" s="12" t="str">
        <f t="shared" ref="M1147:M1166" si="274">(IF($E1147&lt;&gt;0,$M$2,IF($L1147&lt;&gt;0,$M$2,"")))</f>
        <v/>
      </c>
      <c r="N1147" s="13"/>
    </row>
    <row r="1148" spans="2:14">
      <c r="B1148" s="365">
        <v>5300</v>
      </c>
      <c r="C1148" s="1789" t="s">
        <v>619</v>
      </c>
      <c r="D1148" s="1790"/>
      <c r="E1148" s="310">
        <f t="shared" ref="E1148:L1148" si="275">SUM(E1149:E1150)</f>
        <v>0</v>
      </c>
      <c r="F1148" s="274">
        <f t="shared" si="275"/>
        <v>0</v>
      </c>
      <c r="G1148" s="275">
        <f t="shared" si="275"/>
        <v>0</v>
      </c>
      <c r="H1148" s="276">
        <f t="shared" si="275"/>
        <v>0</v>
      </c>
      <c r="I1148" s="274">
        <f t="shared" si="275"/>
        <v>0</v>
      </c>
      <c r="J1148" s="275">
        <f t="shared" si="275"/>
        <v>0</v>
      </c>
      <c r="K1148" s="276">
        <f t="shared" si="275"/>
        <v>0</v>
      </c>
      <c r="L1148" s="310">
        <f t="shared" si="275"/>
        <v>0</v>
      </c>
      <c r="M1148" s="12" t="str">
        <f t="shared" si="274"/>
        <v/>
      </c>
      <c r="N1148" s="13"/>
    </row>
    <row r="1149" spans="2:14">
      <c r="B1149" s="366"/>
      <c r="C1149" s="367">
        <v>5301</v>
      </c>
      <c r="D1149" s="368" t="s">
        <v>304</v>
      </c>
      <c r="E1149" s="281">
        <f>F1149+G1149+H1149</f>
        <v>0</v>
      </c>
      <c r="F1149" s="152"/>
      <c r="G1149" s="153"/>
      <c r="H1149" s="1418"/>
      <c r="I1149" s="152"/>
      <c r="J1149" s="153"/>
      <c r="K1149" s="1418"/>
      <c r="L1149" s="281">
        <f>I1149+J1149+K1149</f>
        <v>0</v>
      </c>
      <c r="M1149" s="12" t="str">
        <f t="shared" si="274"/>
        <v/>
      </c>
      <c r="N1149" s="13"/>
    </row>
    <row r="1150" spans="2:14">
      <c r="B1150" s="366"/>
      <c r="C1150" s="371">
        <v>5309</v>
      </c>
      <c r="D1150" s="372" t="s">
        <v>620</v>
      </c>
      <c r="E1150" s="287">
        <f>F1150+G1150+H1150</f>
        <v>0</v>
      </c>
      <c r="F1150" s="173"/>
      <c r="G1150" s="174"/>
      <c r="H1150" s="1421"/>
      <c r="I1150" s="173"/>
      <c r="J1150" s="174"/>
      <c r="K1150" s="1421"/>
      <c r="L1150" s="287">
        <f>I1150+J1150+K1150</f>
        <v>0</v>
      </c>
      <c r="M1150" s="12" t="str">
        <f t="shared" si="274"/>
        <v/>
      </c>
      <c r="N1150" s="13"/>
    </row>
    <row r="1151" spans="2:14">
      <c r="B1151" s="365">
        <v>5400</v>
      </c>
      <c r="C1151" s="1789" t="s">
        <v>681</v>
      </c>
      <c r="D1151" s="1790"/>
      <c r="E1151" s="310">
        <f>F1151+G1151+H1151</f>
        <v>0</v>
      </c>
      <c r="F1151" s="1422"/>
      <c r="G1151" s="1423"/>
      <c r="H1151" s="1424"/>
      <c r="I1151" s="1422"/>
      <c r="J1151" s="1423"/>
      <c r="K1151" s="1424"/>
      <c r="L1151" s="310">
        <f>I1151+J1151+K1151</f>
        <v>0</v>
      </c>
      <c r="M1151" s="12" t="str">
        <f t="shared" si="274"/>
        <v/>
      </c>
      <c r="N1151" s="13"/>
    </row>
    <row r="1152" spans="2:14">
      <c r="B1152" s="272">
        <v>5500</v>
      </c>
      <c r="C1152" s="1785" t="s">
        <v>682</v>
      </c>
      <c r="D1152" s="1786"/>
      <c r="E1152" s="310">
        <f t="shared" ref="E1152:L1152" si="276">SUM(E1153:E1156)</f>
        <v>0</v>
      </c>
      <c r="F1152" s="274">
        <f t="shared" si="276"/>
        <v>0</v>
      </c>
      <c r="G1152" s="275">
        <f t="shared" si="276"/>
        <v>0</v>
      </c>
      <c r="H1152" s="276">
        <f t="shared" si="276"/>
        <v>0</v>
      </c>
      <c r="I1152" s="274">
        <f t="shared" si="276"/>
        <v>0</v>
      </c>
      <c r="J1152" s="275">
        <f t="shared" si="276"/>
        <v>0</v>
      </c>
      <c r="K1152" s="276">
        <f t="shared" si="276"/>
        <v>0</v>
      </c>
      <c r="L1152" s="310">
        <f t="shared" si="276"/>
        <v>0</v>
      </c>
      <c r="M1152" s="12" t="str">
        <f t="shared" si="274"/>
        <v/>
      </c>
      <c r="N1152" s="13"/>
    </row>
    <row r="1153" spans="2:14">
      <c r="B1153" s="362"/>
      <c r="C1153" s="279">
        <v>5501</v>
      </c>
      <c r="D1153" s="311" t="s">
        <v>683</v>
      </c>
      <c r="E1153" s="281">
        <f>F1153+G1153+H1153</f>
        <v>0</v>
      </c>
      <c r="F1153" s="152"/>
      <c r="G1153" s="153"/>
      <c r="H1153" s="1418"/>
      <c r="I1153" s="152"/>
      <c r="J1153" s="153"/>
      <c r="K1153" s="1418"/>
      <c r="L1153" s="281">
        <f>I1153+J1153+K1153</f>
        <v>0</v>
      </c>
      <c r="M1153" s="12" t="str">
        <f t="shared" si="274"/>
        <v/>
      </c>
      <c r="N1153" s="13"/>
    </row>
    <row r="1154" spans="2:14">
      <c r="B1154" s="362"/>
      <c r="C1154" s="293">
        <v>5502</v>
      </c>
      <c r="D1154" s="294" t="s">
        <v>684</v>
      </c>
      <c r="E1154" s="295">
        <f>F1154+G1154+H1154</f>
        <v>0</v>
      </c>
      <c r="F1154" s="158"/>
      <c r="G1154" s="159"/>
      <c r="H1154" s="1420"/>
      <c r="I1154" s="158"/>
      <c r="J1154" s="159"/>
      <c r="K1154" s="1420"/>
      <c r="L1154" s="295">
        <f>I1154+J1154+K1154</f>
        <v>0</v>
      </c>
      <c r="M1154" s="12" t="str">
        <f t="shared" si="274"/>
        <v/>
      </c>
      <c r="N1154" s="13"/>
    </row>
    <row r="1155" spans="2:14">
      <c r="B1155" s="362"/>
      <c r="C1155" s="293">
        <v>5503</v>
      </c>
      <c r="D1155" s="363" t="s">
        <v>685</v>
      </c>
      <c r="E1155" s="295">
        <f>F1155+G1155+H1155</f>
        <v>0</v>
      </c>
      <c r="F1155" s="158"/>
      <c r="G1155" s="159"/>
      <c r="H1155" s="1420"/>
      <c r="I1155" s="158"/>
      <c r="J1155" s="159"/>
      <c r="K1155" s="1420"/>
      <c r="L1155" s="295">
        <f>I1155+J1155+K1155</f>
        <v>0</v>
      </c>
      <c r="M1155" s="12" t="str">
        <f t="shared" si="274"/>
        <v/>
      </c>
      <c r="N1155" s="13"/>
    </row>
    <row r="1156" spans="2:14">
      <c r="B1156" s="362"/>
      <c r="C1156" s="285">
        <v>5504</v>
      </c>
      <c r="D1156" s="339" t="s">
        <v>686</v>
      </c>
      <c r="E1156" s="287">
        <f>F1156+G1156+H1156</f>
        <v>0</v>
      </c>
      <c r="F1156" s="173"/>
      <c r="G1156" s="174"/>
      <c r="H1156" s="1421"/>
      <c r="I1156" s="173"/>
      <c r="J1156" s="174"/>
      <c r="K1156" s="1421"/>
      <c r="L1156" s="287">
        <f>I1156+J1156+K1156</f>
        <v>0</v>
      </c>
      <c r="M1156" s="12" t="str">
        <f t="shared" si="274"/>
        <v/>
      </c>
      <c r="N1156" s="13"/>
    </row>
    <row r="1157" spans="2:14">
      <c r="B1157" s="365">
        <v>5700</v>
      </c>
      <c r="C1157" s="1793" t="s">
        <v>909</v>
      </c>
      <c r="D1157" s="1794"/>
      <c r="E1157" s="310">
        <f>SUM(E1158:E1160)</f>
        <v>0</v>
      </c>
      <c r="F1157" s="1470">
        <v>0</v>
      </c>
      <c r="G1157" s="1470">
        <v>0</v>
      </c>
      <c r="H1157" s="1470">
        <v>0</v>
      </c>
      <c r="I1157" s="1470">
        <v>0</v>
      </c>
      <c r="J1157" s="1470">
        <v>0</v>
      </c>
      <c r="K1157" s="1470">
        <v>0</v>
      </c>
      <c r="L1157" s="310">
        <f>SUM(L1158:L1160)</f>
        <v>0</v>
      </c>
      <c r="M1157" s="12" t="str">
        <f t="shared" si="274"/>
        <v/>
      </c>
      <c r="N1157" s="13"/>
    </row>
    <row r="1158" spans="2:14">
      <c r="B1158" s="366"/>
      <c r="C1158" s="367">
        <v>5701</v>
      </c>
      <c r="D1158" s="368" t="s">
        <v>687</v>
      </c>
      <c r="E1158" s="281">
        <f>F1158+G1158+H1158</f>
        <v>0</v>
      </c>
      <c r="F1158" s="1471">
        <v>0</v>
      </c>
      <c r="G1158" s="1471">
        <v>0</v>
      </c>
      <c r="H1158" s="1472">
        <v>0</v>
      </c>
      <c r="I1158" s="1666">
        <v>0</v>
      </c>
      <c r="J1158" s="1471">
        <v>0</v>
      </c>
      <c r="K1158" s="1471">
        <v>0</v>
      </c>
      <c r="L1158" s="281">
        <f>I1158+J1158+K1158</f>
        <v>0</v>
      </c>
      <c r="M1158" s="12" t="str">
        <f t="shared" si="274"/>
        <v/>
      </c>
      <c r="N1158" s="13"/>
    </row>
    <row r="1159" spans="2:14">
      <c r="B1159" s="366"/>
      <c r="C1159" s="373">
        <v>5702</v>
      </c>
      <c r="D1159" s="374" t="s">
        <v>688</v>
      </c>
      <c r="E1159" s="314">
        <f>F1159+G1159+H1159</f>
        <v>0</v>
      </c>
      <c r="F1159" s="1471">
        <v>0</v>
      </c>
      <c r="G1159" s="1471">
        <v>0</v>
      </c>
      <c r="H1159" s="1472">
        <v>0</v>
      </c>
      <c r="I1159" s="1666">
        <v>0</v>
      </c>
      <c r="J1159" s="1471">
        <v>0</v>
      </c>
      <c r="K1159" s="1471">
        <v>0</v>
      </c>
      <c r="L1159" s="314">
        <f>I1159+J1159+K1159</f>
        <v>0</v>
      </c>
      <c r="M1159" s="12" t="str">
        <f t="shared" si="274"/>
        <v/>
      </c>
      <c r="N1159" s="13"/>
    </row>
    <row r="1160" spans="2:14">
      <c r="B1160" s="292"/>
      <c r="C1160" s="375">
        <v>4071</v>
      </c>
      <c r="D1160" s="376" t="s">
        <v>689</v>
      </c>
      <c r="E1160" s="377">
        <f>F1160+G1160+H1160</f>
        <v>0</v>
      </c>
      <c r="F1160" s="1471">
        <v>0</v>
      </c>
      <c r="G1160" s="1471">
        <v>0</v>
      </c>
      <c r="H1160" s="1472">
        <v>0</v>
      </c>
      <c r="I1160" s="1666">
        <v>0</v>
      </c>
      <c r="J1160" s="1471">
        <v>0</v>
      </c>
      <c r="K1160" s="1471">
        <v>0</v>
      </c>
      <c r="L1160" s="377">
        <f>I1160+J1160+K1160</f>
        <v>0</v>
      </c>
      <c r="M1160" s="12" t="str">
        <f t="shared" si="274"/>
        <v/>
      </c>
      <c r="N1160" s="13"/>
    </row>
    <row r="1161" spans="2:14">
      <c r="B1161" s="582"/>
      <c r="C1161" s="1795" t="s">
        <v>690</v>
      </c>
      <c r="D1161" s="1796"/>
      <c r="E1161" s="1438"/>
      <c r="F1161" s="1438"/>
      <c r="G1161" s="1438"/>
      <c r="H1161" s="1438"/>
      <c r="I1161" s="1438"/>
      <c r="J1161" s="1438"/>
      <c r="K1161" s="1438"/>
      <c r="L1161" s="1439"/>
      <c r="M1161" s="12" t="str">
        <f t="shared" si="274"/>
        <v/>
      </c>
      <c r="N1161" s="13"/>
    </row>
    <row r="1162" spans="2:14">
      <c r="B1162" s="381">
        <v>98</v>
      </c>
      <c r="C1162" s="1795" t="s">
        <v>690</v>
      </c>
      <c r="D1162" s="1796"/>
      <c r="E1162" s="382">
        <f>F1162+G1162+H1162</f>
        <v>0</v>
      </c>
      <c r="F1162" s="1429"/>
      <c r="G1162" s="1430"/>
      <c r="H1162" s="1431"/>
      <c r="I1162" s="1460">
        <v>0</v>
      </c>
      <c r="J1162" s="1461">
        <v>0</v>
      </c>
      <c r="K1162" s="1462">
        <v>0</v>
      </c>
      <c r="L1162" s="382">
        <f>I1162+J1162+K1162</f>
        <v>0</v>
      </c>
      <c r="M1162" s="12" t="str">
        <f t="shared" si="274"/>
        <v/>
      </c>
      <c r="N1162" s="13"/>
    </row>
    <row r="1163" spans="2:14">
      <c r="B1163" s="1433"/>
      <c r="C1163" s="1434"/>
      <c r="D1163" s="1435"/>
      <c r="E1163" s="269"/>
      <c r="F1163" s="269"/>
      <c r="G1163" s="269"/>
      <c r="H1163" s="269"/>
      <c r="I1163" s="269"/>
      <c r="J1163" s="269"/>
      <c r="K1163" s="269"/>
      <c r="L1163" s="270"/>
      <c r="M1163" s="12" t="str">
        <f t="shared" si="274"/>
        <v/>
      </c>
      <c r="N1163" s="13"/>
    </row>
    <row r="1164" spans="2:14">
      <c r="B1164" s="1436"/>
      <c r="C1164" s="111"/>
      <c r="D1164" s="1437"/>
      <c r="E1164" s="218"/>
      <c r="F1164" s="218"/>
      <c r="G1164" s="218"/>
      <c r="H1164" s="218"/>
      <c r="I1164" s="218"/>
      <c r="J1164" s="218"/>
      <c r="K1164" s="218"/>
      <c r="L1164" s="389"/>
      <c r="M1164" s="12" t="str">
        <f t="shared" si="274"/>
        <v/>
      </c>
      <c r="N1164" s="13"/>
    </row>
    <row r="1165" spans="2:14">
      <c r="B1165" s="1436"/>
      <c r="C1165" s="111"/>
      <c r="D1165" s="1437"/>
      <c r="E1165" s="218"/>
      <c r="F1165" s="218"/>
      <c r="G1165" s="218"/>
      <c r="H1165" s="218"/>
      <c r="I1165" s="218"/>
      <c r="J1165" s="218"/>
      <c r="K1165" s="218"/>
      <c r="L1165" s="389"/>
      <c r="M1165" s="12" t="str">
        <f t="shared" si="274"/>
        <v/>
      </c>
      <c r="N1165" s="13"/>
    </row>
    <row r="1166" spans="2:14">
      <c r="B1166" s="1463"/>
      <c r="C1166" s="393" t="s">
        <v>736</v>
      </c>
      <c r="D1166" s="1432">
        <f>+B1166</f>
        <v>0</v>
      </c>
      <c r="E1166" s="395">
        <f t="shared" ref="E1166:L1166" si="277">SUM(E1051,E1054,E1060,E1068,E1069,E1087,E1091,E1097,E1100,E1101,E1102,E1103,E1104,E1113,E1119,E1120,E1121,E1122,E1129,E1133,E1134,E1135,E1136,E1139,E1140,E1148,E1151,E1152,E1157)+E1162</f>
        <v>84</v>
      </c>
      <c r="F1166" s="396">
        <f t="shared" si="277"/>
        <v>84</v>
      </c>
      <c r="G1166" s="397">
        <f t="shared" si="277"/>
        <v>0</v>
      </c>
      <c r="H1166" s="398">
        <f t="shared" si="277"/>
        <v>0</v>
      </c>
      <c r="I1166" s="396">
        <f t="shared" si="277"/>
        <v>0</v>
      </c>
      <c r="J1166" s="397">
        <f t="shared" si="277"/>
        <v>0</v>
      </c>
      <c r="K1166" s="398">
        <f t="shared" si="277"/>
        <v>0</v>
      </c>
      <c r="L1166" s="395">
        <f t="shared" si="277"/>
        <v>0</v>
      </c>
      <c r="M1166" s="12">
        <f t="shared" si="274"/>
        <v>1</v>
      </c>
      <c r="N1166" s="73" t="str">
        <f>LEFT(C1048,1)</f>
        <v>7</v>
      </c>
    </row>
    <row r="1167" spans="2:14">
      <c r="B1167" s="79" t="s">
        <v>120</v>
      </c>
      <c r="C1167" s="1"/>
      <c r="L1167" s="6"/>
      <c r="M1167" s="7">
        <f>(IF($E1166&lt;&gt;0,$M$2,IF($L1166&lt;&gt;0,$M$2,"")))</f>
        <v>1</v>
      </c>
    </row>
    <row r="1168" spans="2:14">
      <c r="B1168" s="1367"/>
      <c r="C1168" s="1367"/>
      <c r="D1168" s="1368"/>
      <c r="E1168" s="1367"/>
      <c r="F1168" s="1367"/>
      <c r="G1168" s="1367"/>
      <c r="H1168" s="1367"/>
      <c r="I1168" s="1367"/>
      <c r="J1168" s="1367"/>
      <c r="K1168" s="1367"/>
      <c r="L1168" s="1369"/>
      <c r="M1168" s="7">
        <f>(IF($E1166&lt;&gt;0,$M$2,IF($L1166&lt;&gt;0,$M$2,"")))</f>
        <v>1</v>
      </c>
    </row>
    <row r="1169" spans="2:13" ht="18.75"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77"/>
      <c r="M1169" s="74" t="str">
        <f>(IF(E1164&lt;&gt;0,$G$2,IF(L1164&lt;&gt;0,$G$2,"")))</f>
        <v/>
      </c>
    </row>
    <row r="1170" spans="2:13" ht="18.75"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77"/>
      <c r="M1170" s="74" t="str">
        <f>(IF(E1165&lt;&gt;0,$G$2,IF(L1165&lt;&gt;0,$G$2,"")))</f>
        <v/>
      </c>
    </row>
  </sheetData>
  <sheetProtection password="81B0" sheet="1"/>
  <mergeCells count="247">
    <mergeCell ref="B1035:D1035"/>
    <mergeCell ref="B1037:D1037"/>
    <mergeCell ref="B1040:D1040"/>
    <mergeCell ref="E1044:H1044"/>
    <mergeCell ref="I1044:L1044"/>
    <mergeCell ref="C1102:D1102"/>
    <mergeCell ref="C1051:D1051"/>
    <mergeCell ref="C1054:D1054"/>
    <mergeCell ref="C1060:D1060"/>
    <mergeCell ref="C1068:D1068"/>
    <mergeCell ref="C1069:D1069"/>
    <mergeCell ref="C1103:D1103"/>
    <mergeCell ref="C1104:D1104"/>
    <mergeCell ref="C1119:D1119"/>
    <mergeCell ref="C1120:D1120"/>
    <mergeCell ref="C1121:D1121"/>
    <mergeCell ref="C1087:D1087"/>
    <mergeCell ref="C1091:D1091"/>
    <mergeCell ref="C1097:D1097"/>
    <mergeCell ref="C1100:D1100"/>
    <mergeCell ref="C1101:D1101"/>
    <mergeCell ref="C1122:D1122"/>
    <mergeCell ref="C1129:D1129"/>
    <mergeCell ref="C1133:D1133"/>
    <mergeCell ref="C1134:D1134"/>
    <mergeCell ref="C1135:D1135"/>
    <mergeCell ref="C1136:D1136"/>
    <mergeCell ref="C1162:D1162"/>
    <mergeCell ref="C1139:D1139"/>
    <mergeCell ref="C1140:D1140"/>
    <mergeCell ref="C1148:D1148"/>
    <mergeCell ref="C1151:D1151"/>
    <mergeCell ref="C1152:D1152"/>
    <mergeCell ref="C1157:D1157"/>
    <mergeCell ref="C1161:D1161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C963:D963"/>
    <mergeCell ref="C984:D984"/>
    <mergeCell ref="C991:D991"/>
    <mergeCell ref="C995:D995"/>
    <mergeCell ref="C996:D996"/>
    <mergeCell ref="C997:D997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phoneticPr fontId="2" type="noConversion"/>
  <conditionalFormatting sqref="D447">
    <cfRule type="cellIs" dxfId="90" priority="91" stopIfTrue="1" operator="notEqual">
      <formula>0</formula>
    </cfRule>
  </conditionalFormatting>
  <conditionalFormatting sqref="D598">
    <cfRule type="cellIs" dxfId="89" priority="90" stopIfTrue="1" operator="notEqual">
      <formula>0</formula>
    </cfRule>
  </conditionalFormatting>
  <conditionalFormatting sqref="E15">
    <cfRule type="cellIs" dxfId="88" priority="84" stopIfTrue="1" operator="equal">
      <formula>98</formula>
    </cfRule>
    <cfRule type="cellIs" dxfId="87" priority="86" stopIfTrue="1" operator="equal">
      <formula>96</formula>
    </cfRule>
    <cfRule type="cellIs" dxfId="86" priority="87" stopIfTrue="1" operator="equal">
      <formula>42</formula>
    </cfRule>
    <cfRule type="cellIs" dxfId="34" priority="88" stopIfTrue="1" operator="equal">
      <formula>97</formula>
    </cfRule>
    <cfRule type="cellIs" dxfId="33" priority="89" stopIfTrue="1" operator="equal">
      <formula>33</formula>
    </cfRule>
  </conditionalFormatting>
  <conditionalFormatting sqref="F15">
    <cfRule type="cellIs" dxfId="85" priority="80" stopIfTrue="1" operator="equal">
      <formula>"ЧУЖДИ СРЕДСТВА"</formula>
    </cfRule>
    <cfRule type="cellIs" dxfId="84" priority="81" stopIfTrue="1" operator="equal">
      <formula>"СЕС - ДМП"</formula>
    </cfRule>
    <cfRule type="cellIs" dxfId="83" priority="82" stopIfTrue="1" operator="equal">
      <formula>"СЕС - РА"</formula>
    </cfRule>
    <cfRule type="cellIs" dxfId="32" priority="83" stopIfTrue="1" operator="equal">
      <formula>"СЕС - ДЕС"</formula>
    </cfRule>
    <cfRule type="cellIs" dxfId="31" priority="85" stopIfTrue="1" operator="equal">
      <formula>"СЕС - КСФ"</formula>
    </cfRule>
  </conditionalFormatting>
  <conditionalFormatting sqref="F179">
    <cfRule type="cellIs" dxfId="82" priority="68" stopIfTrue="1" operator="equal">
      <formula>0</formula>
    </cfRule>
  </conditionalFormatting>
  <conditionalFormatting sqref="E181">
    <cfRule type="cellIs" dxfId="81" priority="63" stopIfTrue="1" operator="equal">
      <formula>98</formula>
    </cfRule>
    <cfRule type="cellIs" dxfId="80" priority="64" stopIfTrue="1" operator="equal">
      <formula>96</formula>
    </cfRule>
    <cfRule type="cellIs" dxfId="79" priority="65" stopIfTrue="1" operator="equal">
      <formula>42</formula>
    </cfRule>
    <cfRule type="cellIs" dxfId="30" priority="66" stopIfTrue="1" operator="equal">
      <formula>97</formula>
    </cfRule>
    <cfRule type="cellIs" dxfId="29" priority="67" stopIfTrue="1" operator="equal">
      <formula>33</formula>
    </cfRule>
  </conditionalFormatting>
  <conditionalFormatting sqref="F181">
    <cfRule type="cellIs" dxfId="78" priority="58" stopIfTrue="1" operator="equal">
      <formula>"ЧУЖДИ СРЕДСТВА"</formula>
    </cfRule>
    <cfRule type="cellIs" dxfId="77" priority="59" stopIfTrue="1" operator="equal">
      <formula>"СЕС - ДМП"</formula>
    </cfRule>
    <cfRule type="cellIs" dxfId="76" priority="60" stopIfTrue="1" operator="equal">
      <formula>"СЕС - РА"</formula>
    </cfRule>
    <cfRule type="cellIs" dxfId="28" priority="61" stopIfTrue="1" operator="equal">
      <formula>"СЕС - ДЕС"</formula>
    </cfRule>
    <cfRule type="cellIs" dxfId="27" priority="62" stopIfTrue="1" operator="equal">
      <formula>"СЕС - КСФ"</formula>
    </cfRule>
  </conditionalFormatting>
  <conditionalFormatting sqref="F353">
    <cfRule type="cellIs" dxfId="75" priority="57" stopIfTrue="1" operator="equal">
      <formula>0</formula>
    </cfRule>
  </conditionalFormatting>
  <conditionalFormatting sqref="E355">
    <cfRule type="cellIs" dxfId="74" priority="52" stopIfTrue="1" operator="equal">
      <formula>98</formula>
    </cfRule>
    <cfRule type="cellIs" dxfId="73" priority="53" stopIfTrue="1" operator="equal">
      <formula>96</formula>
    </cfRule>
    <cfRule type="cellIs" dxfId="72" priority="54" stopIfTrue="1" operator="equal">
      <formula>42</formula>
    </cfRule>
    <cfRule type="cellIs" dxfId="26" priority="55" stopIfTrue="1" operator="equal">
      <formula>97</formula>
    </cfRule>
    <cfRule type="cellIs" dxfId="25" priority="56" stopIfTrue="1" operator="equal">
      <formula>33</formula>
    </cfRule>
  </conditionalFormatting>
  <conditionalFormatting sqref="F355">
    <cfRule type="cellIs" dxfId="71" priority="47" stopIfTrue="1" operator="equal">
      <formula>"ЧУЖДИ СРЕДСТВА"</formula>
    </cfRule>
    <cfRule type="cellIs" dxfId="70" priority="48" stopIfTrue="1" operator="equal">
      <formula>"СЕС - ДМП"</formula>
    </cfRule>
    <cfRule type="cellIs" dxfId="69" priority="49" stopIfTrue="1" operator="equal">
      <formula>"СЕС - РА"</formula>
    </cfRule>
    <cfRule type="cellIs" dxfId="24" priority="50" stopIfTrue="1" operator="equal">
      <formula>"СЕС - ДЕС"</formula>
    </cfRule>
    <cfRule type="cellIs" dxfId="23" priority="51" stopIfTrue="1" operator="equal">
      <formula>"СЕС - КСФ"</formula>
    </cfRule>
  </conditionalFormatting>
  <conditionalFormatting sqref="F438">
    <cfRule type="cellIs" dxfId="68" priority="46" stopIfTrue="1" operator="equal">
      <formula>0</formula>
    </cfRule>
  </conditionalFormatting>
  <conditionalFormatting sqref="E440">
    <cfRule type="cellIs" dxfId="67" priority="41" stopIfTrue="1" operator="equal">
      <formula>98</formula>
    </cfRule>
    <cfRule type="cellIs" dxfId="66" priority="42" stopIfTrue="1" operator="equal">
      <formula>96</formula>
    </cfRule>
    <cfRule type="cellIs" dxfId="65" priority="43" stopIfTrue="1" operator="equal">
      <formula>42</formula>
    </cfRule>
    <cfRule type="cellIs" dxfId="22" priority="44" stopIfTrue="1" operator="equal">
      <formula>97</formula>
    </cfRule>
    <cfRule type="cellIs" dxfId="21" priority="45" stopIfTrue="1" operator="equal">
      <formula>33</formula>
    </cfRule>
  </conditionalFormatting>
  <conditionalFormatting sqref="F440">
    <cfRule type="cellIs" dxfId="64" priority="36" stopIfTrue="1" operator="equal">
      <formula>"ЧУЖДИ СРЕДСТВА"</formula>
    </cfRule>
    <cfRule type="cellIs" dxfId="63" priority="37" stopIfTrue="1" operator="equal">
      <formula>"СЕС - ДМП"</formula>
    </cfRule>
    <cfRule type="cellIs" dxfId="62" priority="38" stopIfTrue="1" operator="equal">
      <formula>"СЕС - РА"</formula>
    </cfRule>
    <cfRule type="cellIs" dxfId="20" priority="39" stopIfTrue="1" operator="equal">
      <formula>"СЕС - ДЕС"</formula>
    </cfRule>
    <cfRule type="cellIs" dxfId="19" priority="40" stopIfTrue="1" operator="equal">
      <formula>"СЕС - КСФ"</formula>
    </cfRule>
  </conditionalFormatting>
  <conditionalFormatting sqref="E447">
    <cfRule type="cellIs" dxfId="61" priority="35" stopIfTrue="1" operator="notEqual">
      <formula>0</formula>
    </cfRule>
  </conditionalFormatting>
  <conditionalFormatting sqref="F447">
    <cfRule type="cellIs" dxfId="60" priority="34" stopIfTrue="1" operator="notEqual">
      <formula>0</formula>
    </cfRule>
  </conditionalFormatting>
  <conditionalFormatting sqref="G447">
    <cfRule type="cellIs" dxfId="59" priority="33" stopIfTrue="1" operator="notEqual">
      <formula>0</formula>
    </cfRule>
  </conditionalFormatting>
  <conditionalFormatting sqref="H447">
    <cfRule type="cellIs" dxfId="58" priority="32" stopIfTrue="1" operator="notEqual">
      <formula>0</formula>
    </cfRule>
  </conditionalFormatting>
  <conditionalFormatting sqref="I447">
    <cfRule type="cellIs" dxfId="57" priority="31" stopIfTrue="1" operator="notEqual">
      <formula>0</formula>
    </cfRule>
  </conditionalFormatting>
  <conditionalFormatting sqref="J447">
    <cfRule type="cellIs" dxfId="56" priority="30" stopIfTrue="1" operator="notEqual">
      <formula>0</formula>
    </cfRule>
  </conditionalFormatting>
  <conditionalFormatting sqref="K447">
    <cfRule type="cellIs" dxfId="55" priority="29" stopIfTrue="1" operator="notEqual">
      <formula>0</formula>
    </cfRule>
  </conditionalFormatting>
  <conditionalFormatting sqref="L447">
    <cfRule type="cellIs" dxfId="54" priority="28" stopIfTrue="1" operator="notEqual">
      <formula>0</formula>
    </cfRule>
  </conditionalFormatting>
  <conditionalFormatting sqref="E598">
    <cfRule type="cellIs" dxfId="53" priority="27" stopIfTrue="1" operator="notEqual">
      <formula>0</formula>
    </cfRule>
  </conditionalFormatting>
  <conditionalFormatting sqref="F598:G598">
    <cfRule type="cellIs" dxfId="52" priority="26" stopIfTrue="1" operator="notEqual">
      <formula>0</formula>
    </cfRule>
  </conditionalFormatting>
  <conditionalFormatting sqref="H598">
    <cfRule type="cellIs" dxfId="51" priority="25" stopIfTrue="1" operator="notEqual">
      <formula>0</formula>
    </cfRule>
  </conditionalFormatting>
  <conditionalFormatting sqref="I598">
    <cfRule type="cellIs" dxfId="50" priority="24" stopIfTrue="1" operator="notEqual">
      <formula>0</formula>
    </cfRule>
  </conditionalFormatting>
  <conditionalFormatting sqref="J598:K598">
    <cfRule type="cellIs" dxfId="49" priority="23" stopIfTrue="1" operator="notEqual">
      <formula>0</formula>
    </cfRule>
  </conditionalFormatting>
  <conditionalFormatting sqref="L598">
    <cfRule type="cellIs" dxfId="48" priority="22" stopIfTrue="1" operator="notEqual">
      <formula>0</formula>
    </cfRule>
  </conditionalFormatting>
  <conditionalFormatting sqref="F454">
    <cfRule type="cellIs" dxfId="47" priority="20" stopIfTrue="1" operator="equal">
      <formula>0</formula>
    </cfRule>
  </conditionalFormatting>
  <conditionalFormatting sqref="E456">
    <cfRule type="cellIs" dxfId="46" priority="15" stopIfTrue="1" operator="equal">
      <formula>98</formula>
    </cfRule>
    <cfRule type="cellIs" dxfId="45" priority="16" stopIfTrue="1" operator="equal">
      <formula>96</formula>
    </cfRule>
    <cfRule type="cellIs" dxfId="44" priority="17" stopIfTrue="1" operator="equal">
      <formula>42</formula>
    </cfRule>
    <cfRule type="cellIs" dxfId="18" priority="18" stopIfTrue="1" operator="equal">
      <formula>97</formula>
    </cfRule>
    <cfRule type="cellIs" dxfId="17" priority="19" stopIfTrue="1" operator="equal">
      <formula>33</formula>
    </cfRule>
  </conditionalFormatting>
  <conditionalFormatting sqref="F456">
    <cfRule type="cellIs" dxfId="43" priority="10" stopIfTrue="1" operator="equal">
      <formula>"ЧУЖДИ СРЕДСТВА"</formula>
    </cfRule>
    <cfRule type="cellIs" dxfId="42" priority="11" stopIfTrue="1" operator="equal">
      <formula>"СЕС - ДМП"</formula>
    </cfRule>
    <cfRule type="cellIs" dxfId="41" priority="12" stopIfTrue="1" operator="equal">
      <formula>"СЕС - РА"</formula>
    </cfRule>
    <cfRule type="cellIs" dxfId="16" priority="13" stopIfTrue="1" operator="equal">
      <formula>"СЕС - ДЕС"</formula>
    </cfRule>
    <cfRule type="cellIs" dxfId="15" priority="14" stopIfTrue="1" operator="equal">
      <formula>"СЕС - КСФ"</formula>
    </cfRule>
  </conditionalFormatting>
  <conditionalFormatting sqref="I9:J9">
    <cfRule type="cellIs" dxfId="40" priority="5" stopIfTrue="1" operator="between">
      <formula>1000000000000</formula>
      <formula>9999999999999990</formula>
    </cfRule>
    <cfRule type="cellIs" dxfId="39" priority="6" stopIfTrue="1" operator="between">
      <formula>10000000000</formula>
      <formula>999999999999</formula>
    </cfRule>
    <cfRule type="cellIs" dxfId="38" priority="7" stopIfTrue="1" operator="between">
      <formula>1000000</formula>
      <formula>99999999</formula>
    </cfRule>
    <cfRule type="cellIs" dxfId="37" priority="8" stopIfTrue="1" operator="between">
      <formula>100</formula>
      <formula>9900</formula>
    </cfRule>
  </conditionalFormatting>
  <conditionalFormatting sqref="G170">
    <cfRule type="cellIs" dxfId="36" priority="2" stopIfTrue="1" operator="greaterThan">
      <formula>$G$25</formula>
    </cfRule>
  </conditionalFormatting>
  <conditionalFormatting sqref="J170">
    <cfRule type="cellIs" dxfId="35" priority="1" stopIfTrue="1" operator="greaterThan">
      <formula>$J$25</formula>
    </cfRule>
  </conditionalFormatting>
  <dataValidations count="11">
    <dataValidation type="whole" errorStyle="information" operator="greaterThan" allowBlank="1" showInputMessage="1" showErrorMessage="1" error="Въвежда се положително число !" sqref="D381">
      <formula1>0</formula1>
    </dataValidation>
    <dataValidation type="whole" errorStyle="information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62:J563 K392:K395 H392:H395 I549:J556 F25 I25 H53:I57 H75:I75 F75 H25:H27 F105:F106 F23:J24 F479:K480 F498:K501 F522:K523 F532:K534 F587:K590 F494:G496 I494:J496 F549:G556 F389:K390 F400:K401 F407:K408 H170:I170 E170:F170 K170:L170 K23:K27 I85:I88 K85:K89 F85:F88 H517:H520 F520:G520 I520:J520 F525:G525 I525:J525 F95:F101 I376:J376 G377 J377 F378 I378 F476:G476 I476:J476 F562:G563 I394:J395 F394:G39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3: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:G393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">
      <formula1>0</formula1>
    </dataValidation>
    <dataValidation type="whole" operator="lessThan" allowBlank="1" showInputMessage="1" showErrorMessage="1" error="Въвежда се цяло число!" sqref="F397:G397 I397:J397">
      <formula1>99999999999999900</formula1>
    </dataValidation>
  </dataValidations>
  <printOptions horizontalCentered="1"/>
  <pageMargins left="0.47244094488188981" right="0.15748031496062992" top="0.31496062992125984" bottom="0.27559055118110237" header="0.19685039370078741" footer="0.19685039370078741"/>
  <pageSetup paperSize="9" scale="50" orientation="landscape" blackAndWhite="1" r:id="rId1"/>
  <headerFooter alignWithMargins="0"/>
  <rowBreaks count="3" manualBreakCount="3">
    <brk id="172" max="16383" man="1"/>
    <brk id="301" max="16383" man="1"/>
    <brk id="429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topLeftCell="D703" workbookViewId="0">
      <selection activeCell="E725" sqref="E725"/>
    </sheetView>
  </sheetViews>
  <sheetFormatPr defaultRowHeight="14.25"/>
  <cols>
    <col min="1" max="1" width="48.140625" style="1490" hidden="1" customWidth="1"/>
    <col min="2" max="2" width="105.85546875" style="1516" hidden="1" customWidth="1"/>
    <col min="3" max="3" width="48.140625" style="1490" hidden="1" customWidth="1"/>
    <col min="4" max="5" width="48.140625" style="1490" customWidth="1"/>
    <col min="6" max="16384" width="9.140625" style="1490"/>
  </cols>
  <sheetData>
    <row r="1" spans="1:3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.75">
      <c r="A9" s="1497"/>
      <c r="B9" s="1497"/>
      <c r="C9" s="1498"/>
    </row>
    <row r="10" spans="1:3">
      <c r="A10" s="1603" t="s">
        <v>789</v>
      </c>
      <c r="B10" s="1604" t="s">
        <v>792</v>
      </c>
      <c r="C10" s="1603"/>
    </row>
    <row r="11" spans="1:3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2000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2001</v>
      </c>
      <c r="C80" s="1499">
        <v>3311</v>
      </c>
    </row>
    <row r="81" spans="1:3" ht="15.75">
      <c r="A81" s="1499">
        <v>3312</v>
      </c>
      <c r="B81" s="1503" t="s">
        <v>2002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1993</v>
      </c>
      <c r="C83" s="1499">
        <v>3321</v>
      </c>
    </row>
    <row r="84" spans="1:3" ht="15.75">
      <c r="A84" s="1499">
        <v>3322</v>
      </c>
      <c r="B84" s="1503" t="s">
        <v>1994</v>
      </c>
      <c r="C84" s="1499">
        <v>3322</v>
      </c>
    </row>
    <row r="85" spans="1:3" ht="15.75">
      <c r="A85" s="1499">
        <v>3323</v>
      </c>
      <c r="B85" s="1505" t="s">
        <v>1992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1995</v>
      </c>
      <c r="C87" s="1499">
        <v>3325</v>
      </c>
    </row>
    <row r="88" spans="1:3" ht="15.75">
      <c r="A88" s="1499">
        <v>3326</v>
      </c>
      <c r="B88" s="1502" t="s">
        <v>1996</v>
      </c>
      <c r="C88" s="1499">
        <v>3326</v>
      </c>
    </row>
    <row r="89" spans="1:3" ht="15.75">
      <c r="A89" s="1499">
        <v>3327</v>
      </c>
      <c r="B89" s="1502" t="s">
        <v>1997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1998</v>
      </c>
      <c r="C94" s="1499">
        <v>3337</v>
      </c>
    </row>
    <row r="95" spans="1:3" ht="15.75">
      <c r="A95" s="1499">
        <v>3338</v>
      </c>
      <c r="B95" s="1502" t="s">
        <v>1999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2003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2031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2004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2005</v>
      </c>
      <c r="C119" s="1499">
        <v>4457</v>
      </c>
    </row>
    <row r="120" spans="1:3" ht="15.75">
      <c r="A120" s="1499">
        <v>4458</v>
      </c>
      <c r="B120" s="1510" t="s">
        <v>2034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2035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2036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.75">
      <c r="A148" s="1512">
        <v>5534</v>
      </c>
      <c r="B148" s="1511" t="s">
        <v>563</v>
      </c>
      <c r="C148" s="1512">
        <v>5534</v>
      </c>
    </row>
    <row r="149" spans="1:3" ht="15.7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2046</v>
      </c>
      <c r="C162" s="1499">
        <v>5561</v>
      </c>
    </row>
    <row r="163" spans="1:3" ht="15.75">
      <c r="A163" s="1499">
        <v>5562</v>
      </c>
      <c r="B163" s="1513" t="s">
        <v>2047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2050</v>
      </c>
      <c r="C170" s="1499">
        <v>6605</v>
      </c>
    </row>
    <row r="171" spans="1:3" ht="15.7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82" spans="1:3">
      <c r="A282" s="1488" t="s">
        <v>789</v>
      </c>
      <c r="B282" s="1489" t="s">
        <v>791</v>
      </c>
    </row>
    <row r="283" spans="1:3">
      <c r="A283" s="1517" t="s">
        <v>634</v>
      </c>
      <c r="B283" s="1518"/>
    </row>
    <row r="284" spans="1:3">
      <c r="A284" s="1517" t="s">
        <v>1210</v>
      </c>
      <c r="B284" s="1518"/>
    </row>
    <row r="285" spans="1:3">
      <c r="A285" s="1519" t="s">
        <v>1211</v>
      </c>
      <c r="B285" s="1520" t="s">
        <v>1212</v>
      </c>
    </row>
    <row r="286" spans="1:3">
      <c r="A286" s="1519" t="s">
        <v>1213</v>
      </c>
      <c r="B286" s="1520" t="s">
        <v>1214</v>
      </c>
    </row>
    <row r="287" spans="1:3">
      <c r="A287" s="1519" t="s">
        <v>1215</v>
      </c>
      <c r="B287" s="1520" t="s">
        <v>1216</v>
      </c>
    </row>
    <row r="288" spans="1:3">
      <c r="A288" s="1519" t="s">
        <v>1217</v>
      </c>
      <c r="B288" s="1520" t="s">
        <v>1218</v>
      </c>
    </row>
    <row r="289" spans="1:2">
      <c r="A289" s="1519" t="s">
        <v>1219</v>
      </c>
      <c r="B289" s="1521" t="s">
        <v>1220</v>
      </c>
    </row>
    <row r="290" spans="1:2">
      <c r="A290" s="1519" t="s">
        <v>1221</v>
      </c>
      <c r="B290" s="1520" t="s">
        <v>1222</v>
      </c>
    </row>
    <row r="291" spans="1:2">
      <c r="A291" s="1519" t="s">
        <v>1223</v>
      </c>
      <c r="B291" s="1520" t="s">
        <v>1224</v>
      </c>
    </row>
    <row r="292" spans="1:2">
      <c r="A292" s="1519" t="s">
        <v>1225</v>
      </c>
      <c r="B292" s="1521" t="s">
        <v>1226</v>
      </c>
    </row>
    <row r="293" spans="1:2">
      <c r="A293" s="1519" t="s">
        <v>1227</v>
      </c>
      <c r="B293" s="1520" t="s">
        <v>1228</v>
      </c>
    </row>
    <row r="294" spans="1:2">
      <c r="A294" s="1519" t="s">
        <v>1229</v>
      </c>
      <c r="B294" s="1520" t="s">
        <v>1230</v>
      </c>
    </row>
    <row r="295" spans="1:2">
      <c r="A295" s="1519" t="s">
        <v>1231</v>
      </c>
      <c r="B295" s="1521" t="s">
        <v>1232</v>
      </c>
    </row>
    <row r="296" spans="1:2">
      <c r="A296" s="1519" t="s">
        <v>1233</v>
      </c>
      <c r="B296" s="1522">
        <v>98315</v>
      </c>
    </row>
    <row r="297" spans="1:2">
      <c r="A297" s="1517" t="s">
        <v>1234</v>
      </c>
      <c r="B297" s="1587"/>
    </row>
    <row r="298" spans="1:2">
      <c r="A298" s="1519" t="s">
        <v>635</v>
      </c>
      <c r="B298" s="1523" t="s">
        <v>636</v>
      </c>
    </row>
    <row r="299" spans="1:2">
      <c r="A299" s="1519" t="s">
        <v>637</v>
      </c>
      <c r="B299" s="1523" t="s">
        <v>638</v>
      </c>
    </row>
    <row r="300" spans="1:2">
      <c r="A300" s="1519" t="s">
        <v>639</v>
      </c>
      <c r="B300" s="1523" t="s">
        <v>640</v>
      </c>
    </row>
    <row r="301" spans="1:2">
      <c r="A301" s="1519" t="s">
        <v>641</v>
      </c>
      <c r="B301" s="1523" t="s">
        <v>642</v>
      </c>
    </row>
    <row r="302" spans="1:2">
      <c r="A302" s="1519" t="s">
        <v>643</v>
      </c>
      <c r="B302" s="1523" t="s">
        <v>644</v>
      </c>
    </row>
    <row r="303" spans="1:2">
      <c r="A303" s="1519" t="s">
        <v>645</v>
      </c>
      <c r="B303" s="1523" t="s">
        <v>646</v>
      </c>
    </row>
    <row r="304" spans="1:2">
      <c r="A304" s="1519" t="s">
        <v>647</v>
      </c>
      <c r="B304" s="1523" t="s">
        <v>648</v>
      </c>
    </row>
    <row r="305" spans="1:2">
      <c r="A305" s="1519" t="s">
        <v>649</v>
      </c>
      <c r="B305" s="1523" t="s">
        <v>650</v>
      </c>
    </row>
    <row r="306" spans="1:2">
      <c r="A306" s="1519" t="s">
        <v>651</v>
      </c>
      <c r="B306" s="1523" t="s">
        <v>652</v>
      </c>
    </row>
    <row r="309" spans="1:2">
      <c r="A309" s="1488" t="s">
        <v>789</v>
      </c>
      <c r="B309" s="1489" t="s">
        <v>790</v>
      </c>
    </row>
    <row r="310" spans="1:2" ht="15.75">
      <c r="B310" s="1516" t="s">
        <v>1665</v>
      </c>
    </row>
    <row r="311" spans="1:2" ht="20.2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56" ht="16.5">
      <c r="A353" s="1526" t="s">
        <v>1291</v>
      </c>
      <c r="B353" s="1528" t="s">
        <v>87</v>
      </c>
    </row>
    <row r="354" spans="1:256" ht="16.5">
      <c r="A354" s="1526" t="s">
        <v>1292</v>
      </c>
      <c r="B354" s="1528" t="s">
        <v>88</v>
      </c>
    </row>
    <row r="355" spans="1:256" ht="16.5">
      <c r="A355" s="1526" t="s">
        <v>1293</v>
      </c>
      <c r="B355" s="1528" t="s">
        <v>1241</v>
      </c>
    </row>
    <row r="356" spans="1:256" ht="16.5">
      <c r="A356" s="1526" t="s">
        <v>2032</v>
      </c>
      <c r="B356" s="1528" t="s">
        <v>2033</v>
      </c>
    </row>
    <row r="357" spans="1:256" ht="16.5">
      <c r="A357" s="1526" t="s">
        <v>1294</v>
      </c>
      <c r="B357" s="1528" t="s">
        <v>448</v>
      </c>
    </row>
    <row r="358" spans="1:256" ht="16.5">
      <c r="A358" s="1534" t="s">
        <v>1295</v>
      </c>
      <c r="B358" s="1535" t="s">
        <v>449</v>
      </c>
    </row>
    <row r="359" spans="1:256" ht="16.5">
      <c r="A359" s="1536" t="s">
        <v>1296</v>
      </c>
      <c r="B359" s="1537" t="s">
        <v>450</v>
      </c>
    </row>
    <row r="360" spans="1:256" ht="16.5">
      <c r="A360" s="1536" t="s">
        <v>1297</v>
      </c>
      <c r="B360" s="1537" t="s">
        <v>451</v>
      </c>
    </row>
    <row r="361" spans="1:256" ht="16.5">
      <c r="A361" s="1536" t="s">
        <v>1298</v>
      </c>
      <c r="B361" s="1537" t="s">
        <v>452</v>
      </c>
    </row>
    <row r="362" spans="1:256" ht="17.25" thickBot="1">
      <c r="A362" s="1538" t="s">
        <v>1299</v>
      </c>
      <c r="B362" s="1539" t="s">
        <v>453</v>
      </c>
    </row>
    <row r="363" spans="1:256" ht="19.5">
      <c r="A363" s="1588"/>
      <c r="B363" s="1540" t="s">
        <v>1667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56" ht="18.75">
      <c r="A364" s="1589"/>
      <c r="B364" s="1543" t="s">
        <v>1668</v>
      </c>
    </row>
    <row r="365" spans="1:256" ht="18.75">
      <c r="A365" s="1589"/>
      <c r="B365" s="1544" t="s">
        <v>1669</v>
      </c>
    </row>
    <row r="366" spans="1:256" ht="18.75">
      <c r="A366" s="1546" t="s">
        <v>1300</v>
      </c>
      <c r="B366" s="1545" t="s">
        <v>1670</v>
      </c>
    </row>
    <row r="367" spans="1:256" ht="18.75">
      <c r="A367" s="1546" t="s">
        <v>1301</v>
      </c>
      <c r="B367" s="1547" t="s">
        <v>1671</v>
      </c>
    </row>
    <row r="368" spans="1:256" ht="18.75">
      <c r="A368" s="1546" t="s">
        <v>1302</v>
      </c>
      <c r="B368" s="1548" t="s">
        <v>1672</v>
      </c>
    </row>
    <row r="369" spans="1:5" ht="18.75">
      <c r="A369" s="1546" t="s">
        <v>1303</v>
      </c>
      <c r="B369" s="1548" t="s">
        <v>1673</v>
      </c>
    </row>
    <row r="370" spans="1:5" ht="18.75">
      <c r="A370" s="1546" t="s">
        <v>1304</v>
      </c>
      <c r="B370" s="1548" t="s">
        <v>1674</v>
      </c>
    </row>
    <row r="371" spans="1:5" ht="18.75">
      <c r="A371" s="1546" t="s">
        <v>1305</v>
      </c>
      <c r="B371" s="1548" t="s">
        <v>1675</v>
      </c>
    </row>
    <row r="372" spans="1:5" ht="18.75">
      <c r="A372" s="1546" t="s">
        <v>1306</v>
      </c>
      <c r="B372" s="1548" t="s">
        <v>1676</v>
      </c>
    </row>
    <row r="373" spans="1:5" ht="18.75">
      <c r="A373" s="1546" t="s">
        <v>1307</v>
      </c>
      <c r="B373" s="1549" t="s">
        <v>1677</v>
      </c>
    </row>
    <row r="374" spans="1:5" ht="18.75">
      <c r="A374" s="1546" t="s">
        <v>1308</v>
      </c>
      <c r="B374" s="1549" t="s">
        <v>1678</v>
      </c>
    </row>
    <row r="375" spans="1:5" ht="18.75">
      <c r="A375" s="1546" t="s">
        <v>1309</v>
      </c>
      <c r="B375" s="1549" t="s">
        <v>1679</v>
      </c>
    </row>
    <row r="376" spans="1:5" ht="18.75">
      <c r="A376" s="1546" t="s">
        <v>1310</v>
      </c>
      <c r="B376" s="1549" t="s">
        <v>1680</v>
      </c>
    </row>
    <row r="377" spans="1:5" ht="18.75">
      <c r="A377" s="1546" t="s">
        <v>1311</v>
      </c>
      <c r="B377" s="1550" t="s">
        <v>1681</v>
      </c>
    </row>
    <row r="378" spans="1:5" ht="18.75">
      <c r="A378" s="1546" t="s">
        <v>1312</v>
      </c>
      <c r="B378" s="1550" t="s">
        <v>1682</v>
      </c>
    </row>
    <row r="379" spans="1:5" ht="18.75">
      <c r="A379" s="1546" t="s">
        <v>1313</v>
      </c>
      <c r="B379" s="1549" t="s">
        <v>1683</v>
      </c>
    </row>
    <row r="380" spans="1:5" ht="18.75">
      <c r="A380" s="1546" t="s">
        <v>1314</v>
      </c>
      <c r="B380" s="1549" t="s">
        <v>1684</v>
      </c>
      <c r="C380" s="1551" t="s">
        <v>179</v>
      </c>
      <c r="E380" s="1552"/>
    </row>
    <row r="381" spans="1:5" ht="18.75">
      <c r="A381" s="1546" t="s">
        <v>1315</v>
      </c>
      <c r="B381" s="1548" t="s">
        <v>1685</v>
      </c>
      <c r="C381" s="1551" t="s">
        <v>179</v>
      </c>
      <c r="E381" s="1552"/>
    </row>
    <row r="382" spans="1:5" ht="18.75">
      <c r="A382" s="1546" t="s">
        <v>1316</v>
      </c>
      <c r="B382" s="1549" t="s">
        <v>1686</v>
      </c>
      <c r="C382" s="1551" t="s">
        <v>179</v>
      </c>
      <c r="E382" s="1552"/>
    </row>
    <row r="383" spans="1:5" ht="18.75">
      <c r="A383" s="1546" t="s">
        <v>1317</v>
      </c>
      <c r="B383" s="1549" t="s">
        <v>1687</v>
      </c>
      <c r="C383" s="1551" t="s">
        <v>179</v>
      </c>
      <c r="E383" s="1552"/>
    </row>
    <row r="384" spans="1:5" ht="18.75">
      <c r="A384" s="1546" t="s">
        <v>1318</v>
      </c>
      <c r="B384" s="1549" t="s">
        <v>1688</v>
      </c>
      <c r="C384" s="1551" t="s">
        <v>179</v>
      </c>
      <c r="E384" s="1552"/>
    </row>
    <row r="385" spans="1:5" ht="18.75">
      <c r="A385" s="1546" t="s">
        <v>1319</v>
      </c>
      <c r="B385" s="1549" t="s">
        <v>1689</v>
      </c>
      <c r="C385" s="1551" t="s">
        <v>179</v>
      </c>
      <c r="E385" s="1552"/>
    </row>
    <row r="386" spans="1:5" ht="18.75">
      <c r="A386" s="1546" t="s">
        <v>1320</v>
      </c>
      <c r="B386" s="1549" t="s">
        <v>1690</v>
      </c>
      <c r="C386" s="1551" t="s">
        <v>179</v>
      </c>
      <c r="E386" s="1552"/>
    </row>
    <row r="387" spans="1:5" ht="18.75">
      <c r="A387" s="1546" t="s">
        <v>1321</v>
      </c>
      <c r="B387" s="1549" t="s">
        <v>1691</v>
      </c>
      <c r="C387" s="1551" t="s">
        <v>179</v>
      </c>
      <c r="E387" s="1552"/>
    </row>
    <row r="388" spans="1:5" ht="18.75">
      <c r="A388" s="1546" t="s">
        <v>1322</v>
      </c>
      <c r="B388" s="1549" t="s">
        <v>1692</v>
      </c>
      <c r="C388" s="1551" t="s">
        <v>179</v>
      </c>
      <c r="E388" s="1552"/>
    </row>
    <row r="389" spans="1:5" ht="18.75">
      <c r="A389" s="1546" t="s">
        <v>1323</v>
      </c>
      <c r="B389" s="1548" t="s">
        <v>1693</v>
      </c>
      <c r="C389" s="1551" t="s">
        <v>179</v>
      </c>
      <c r="E389" s="1552"/>
    </row>
    <row r="390" spans="1:5" ht="18.75">
      <c r="A390" s="1546" t="s">
        <v>1324</v>
      </c>
      <c r="B390" s="1549" t="s">
        <v>1694</v>
      </c>
      <c r="C390" s="1551" t="s">
        <v>179</v>
      </c>
      <c r="E390" s="1552"/>
    </row>
    <row r="391" spans="1:5" ht="18.75">
      <c r="A391" s="1546" t="s">
        <v>1325</v>
      </c>
      <c r="B391" s="1548" t="s">
        <v>1695</v>
      </c>
      <c r="C391" s="1551" t="s">
        <v>179</v>
      </c>
      <c r="E391" s="1552"/>
    </row>
    <row r="392" spans="1:5" ht="18.75">
      <c r="A392" s="1546" t="s">
        <v>1326</v>
      </c>
      <c r="B392" s="1548" t="s">
        <v>1696</v>
      </c>
      <c r="C392" s="1551" t="s">
        <v>179</v>
      </c>
      <c r="E392" s="1552"/>
    </row>
    <row r="393" spans="1:5" ht="18.75">
      <c r="A393" s="1546" t="s">
        <v>1327</v>
      </c>
      <c r="B393" s="1548" t="s">
        <v>1697</v>
      </c>
      <c r="C393" s="1551" t="s">
        <v>179</v>
      </c>
      <c r="E393" s="1552"/>
    </row>
    <row r="394" spans="1:5" ht="18.75">
      <c r="A394" s="1546" t="s">
        <v>1328</v>
      </c>
      <c r="B394" s="1548" t="s">
        <v>1698</v>
      </c>
      <c r="C394" s="1551" t="s">
        <v>179</v>
      </c>
      <c r="E394" s="1552"/>
    </row>
    <row r="395" spans="1:5" ht="18.75">
      <c r="A395" s="1546" t="s">
        <v>1329</v>
      </c>
      <c r="B395" s="1548" t="s">
        <v>1699</v>
      </c>
      <c r="C395" s="1551" t="s">
        <v>179</v>
      </c>
      <c r="E395" s="1552"/>
    </row>
    <row r="396" spans="1:5" ht="18.75">
      <c r="A396" s="1546" t="s">
        <v>1330</v>
      </c>
      <c r="B396" s="1548" t="s">
        <v>1700</v>
      </c>
      <c r="C396" s="1551" t="s">
        <v>179</v>
      </c>
      <c r="E396" s="1552"/>
    </row>
    <row r="397" spans="1:5" ht="18.75">
      <c r="A397" s="1546" t="s">
        <v>1331</v>
      </c>
      <c r="B397" s="1548" t="s">
        <v>1701</v>
      </c>
      <c r="C397" s="1551" t="s">
        <v>179</v>
      </c>
      <c r="E397" s="1552"/>
    </row>
    <row r="398" spans="1:5" ht="18.75">
      <c r="A398" s="1546" t="s">
        <v>1332</v>
      </c>
      <c r="B398" s="1548" t="s">
        <v>1702</v>
      </c>
      <c r="C398" s="1551" t="s">
        <v>179</v>
      </c>
      <c r="E398" s="1552"/>
    </row>
    <row r="399" spans="1:5" ht="18.75">
      <c r="A399" s="1546" t="s">
        <v>1333</v>
      </c>
      <c r="B399" s="1553" t="s">
        <v>1703</v>
      </c>
      <c r="C399" s="1551" t="s">
        <v>179</v>
      </c>
      <c r="E399" s="1552"/>
    </row>
    <row r="400" spans="1:5" ht="18.75">
      <c r="A400" s="1546" t="s">
        <v>1334</v>
      </c>
      <c r="B400" s="1554" t="s">
        <v>1242</v>
      </c>
      <c r="C400" s="1551" t="s">
        <v>179</v>
      </c>
      <c r="E400" s="1552"/>
    </row>
    <row r="401" spans="1:5" ht="18.75">
      <c r="A401" s="1590" t="s">
        <v>1335</v>
      </c>
      <c r="B401" s="1555" t="s">
        <v>1704</v>
      </c>
      <c r="C401" s="1551" t="s">
        <v>179</v>
      </c>
      <c r="E401" s="1552"/>
    </row>
    <row r="402" spans="1:5" ht="18.75">
      <c r="A402" s="1589" t="s">
        <v>179</v>
      </c>
      <c r="B402" s="1556" t="s">
        <v>1705</v>
      </c>
      <c r="C402" s="1551" t="s">
        <v>179</v>
      </c>
      <c r="E402" s="1552"/>
    </row>
    <row r="403" spans="1:5" ht="18.75">
      <c r="A403" s="1561" t="s">
        <v>1336</v>
      </c>
      <c r="B403" s="1557" t="s">
        <v>1706</v>
      </c>
      <c r="C403" s="1551" t="s">
        <v>179</v>
      </c>
      <c r="E403" s="1552"/>
    </row>
    <row r="404" spans="1:5" ht="18.75">
      <c r="A404" s="1546" t="s">
        <v>1337</v>
      </c>
      <c r="B404" s="1533" t="s">
        <v>1707</v>
      </c>
      <c r="C404" s="1551" t="s">
        <v>179</v>
      </c>
      <c r="E404" s="1552"/>
    </row>
    <row r="405" spans="1:5" ht="18.75">
      <c r="A405" s="1591" t="s">
        <v>1338</v>
      </c>
      <c r="B405" s="1558" t="s">
        <v>1708</v>
      </c>
      <c r="C405" s="1551" t="s">
        <v>179</v>
      </c>
      <c r="E405" s="1552"/>
    </row>
    <row r="406" spans="1:5" ht="18.75">
      <c r="A406" s="1542" t="s">
        <v>179</v>
      </c>
      <c r="B406" s="1559" t="s">
        <v>1709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.75">
      <c r="A410" s="1589" t="s">
        <v>179</v>
      </c>
      <c r="B410" s="1559" t="s">
        <v>1710</v>
      </c>
      <c r="C410" s="1551" t="s">
        <v>179</v>
      </c>
      <c r="E410" s="1552"/>
    </row>
    <row r="411" spans="1:5" ht="18.75">
      <c r="A411" s="1561" t="s">
        <v>1339</v>
      </c>
      <c r="B411" s="1557" t="s">
        <v>1243</v>
      </c>
      <c r="C411" s="1551" t="s">
        <v>179</v>
      </c>
      <c r="E411" s="1552"/>
    </row>
    <row r="412" spans="1:5" ht="18.75">
      <c r="A412" s="1561" t="s">
        <v>1340</v>
      </c>
      <c r="B412" s="1557" t="s">
        <v>1244</v>
      </c>
      <c r="C412" s="1551" t="s">
        <v>179</v>
      </c>
      <c r="E412" s="1552"/>
    </row>
    <row r="413" spans="1:5" ht="18.75">
      <c r="A413" s="1561" t="s">
        <v>1341</v>
      </c>
      <c r="B413" s="1557" t="s">
        <v>180</v>
      </c>
      <c r="C413" s="1551" t="s">
        <v>179</v>
      </c>
      <c r="E413" s="1552"/>
    </row>
    <row r="414" spans="1:5" ht="19.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9.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.75">
      <c r="A423" s="1546" t="s">
        <v>1351</v>
      </c>
      <c r="B423" s="1568" t="s">
        <v>1711</v>
      </c>
      <c r="C423" s="1551" t="s">
        <v>179</v>
      </c>
      <c r="E423" s="1552"/>
    </row>
    <row r="424" spans="1:5" ht="18.75">
      <c r="A424" s="1546" t="s">
        <v>1352</v>
      </c>
      <c r="B424" s="1569" t="s">
        <v>1712</v>
      </c>
      <c r="C424" s="1551" t="s">
        <v>179</v>
      </c>
      <c r="E424" s="1552"/>
    </row>
    <row r="425" spans="1:5" ht="19.5">
      <c r="A425" s="1546" t="s">
        <v>1353</v>
      </c>
      <c r="B425" s="1570" t="s">
        <v>1713</v>
      </c>
      <c r="C425" s="1551" t="s">
        <v>179</v>
      </c>
      <c r="E425" s="1552"/>
    </row>
    <row r="426" spans="1:5" ht="18.75">
      <c r="A426" s="1546" t="s">
        <v>1354</v>
      </c>
      <c r="B426" s="1569" t="s">
        <v>1714</v>
      </c>
      <c r="C426" s="1551" t="s">
        <v>179</v>
      </c>
      <c r="E426" s="1552"/>
    </row>
    <row r="427" spans="1:5" ht="18.75">
      <c r="A427" s="1546" t="s">
        <v>1355</v>
      </c>
      <c r="B427" s="1569" t="s">
        <v>1715</v>
      </c>
      <c r="C427" s="1551" t="s">
        <v>179</v>
      </c>
      <c r="E427" s="1552"/>
    </row>
    <row r="428" spans="1:5" ht="18.75">
      <c r="A428" s="1546" t="s">
        <v>1356</v>
      </c>
      <c r="B428" s="1571" t="s">
        <v>1716</v>
      </c>
      <c r="C428" s="1551" t="s">
        <v>179</v>
      </c>
      <c r="E428" s="1552"/>
    </row>
    <row r="429" spans="1:5" ht="18.75">
      <c r="A429" s="1546" t="s">
        <v>1357</v>
      </c>
      <c r="B429" s="1571" t="s">
        <v>1717</v>
      </c>
      <c r="C429" s="1551" t="s">
        <v>179</v>
      </c>
      <c r="E429" s="1552"/>
    </row>
    <row r="430" spans="1:5" ht="18.75">
      <c r="A430" s="1546" t="s">
        <v>1358</v>
      </c>
      <c r="B430" s="1571" t="s">
        <v>1718</v>
      </c>
      <c r="C430" s="1551" t="s">
        <v>179</v>
      </c>
      <c r="E430" s="1552"/>
    </row>
    <row r="431" spans="1:5" ht="18.75">
      <c r="A431" s="1546" t="s">
        <v>1359</v>
      </c>
      <c r="B431" s="1571" t="s">
        <v>1719</v>
      </c>
      <c r="C431" s="1551" t="s">
        <v>179</v>
      </c>
      <c r="E431" s="1552"/>
    </row>
    <row r="432" spans="1:5" ht="18.75">
      <c r="A432" s="1546" t="s">
        <v>1360</v>
      </c>
      <c r="B432" s="1571" t="s">
        <v>1720</v>
      </c>
      <c r="C432" s="1551" t="s">
        <v>179</v>
      </c>
      <c r="E432" s="1552"/>
    </row>
    <row r="433" spans="1:5" ht="18.75">
      <c r="A433" s="1546" t="s">
        <v>1361</v>
      </c>
      <c r="B433" s="1569" t="s">
        <v>1721</v>
      </c>
      <c r="C433" s="1551" t="s">
        <v>179</v>
      </c>
      <c r="E433" s="1552"/>
    </row>
    <row r="434" spans="1:5" ht="18.75">
      <c r="A434" s="1546" t="s">
        <v>1362</v>
      </c>
      <c r="B434" s="1569" t="s">
        <v>1722</v>
      </c>
      <c r="C434" s="1551" t="s">
        <v>179</v>
      </c>
      <c r="E434" s="1552"/>
    </row>
    <row r="435" spans="1:5" ht="18.75">
      <c r="A435" s="1546" t="s">
        <v>1363</v>
      </c>
      <c r="B435" s="1569" t="s">
        <v>1723</v>
      </c>
      <c r="C435" s="1551" t="s">
        <v>179</v>
      </c>
      <c r="E435" s="1552"/>
    </row>
    <row r="436" spans="1:5" ht="19.5" thickBot="1">
      <c r="A436" s="1546" t="s">
        <v>1364</v>
      </c>
      <c r="B436" s="1572" t="s">
        <v>1724</v>
      </c>
      <c r="C436" s="1551" t="s">
        <v>179</v>
      </c>
      <c r="E436" s="1552"/>
    </row>
    <row r="437" spans="1:5" ht="18.75">
      <c r="A437" s="1546" t="s">
        <v>1365</v>
      </c>
      <c r="B437" s="1568" t="s">
        <v>1725</v>
      </c>
      <c r="C437" s="1551" t="s">
        <v>179</v>
      </c>
      <c r="E437" s="1552"/>
    </row>
    <row r="438" spans="1:5" ht="19.5">
      <c r="A438" s="1546" t="s">
        <v>1366</v>
      </c>
      <c r="B438" s="1570" t="s">
        <v>1726</v>
      </c>
      <c r="C438" s="1551" t="s">
        <v>179</v>
      </c>
      <c r="E438" s="1552"/>
    </row>
    <row r="439" spans="1:5" ht="18.75">
      <c r="A439" s="1546" t="s">
        <v>1367</v>
      </c>
      <c r="B439" s="1569" t="s">
        <v>1727</v>
      </c>
      <c r="C439" s="1551" t="s">
        <v>179</v>
      </c>
      <c r="E439" s="1552"/>
    </row>
    <row r="440" spans="1:5" ht="18.75">
      <c r="A440" s="1546" t="s">
        <v>1368</v>
      </c>
      <c r="B440" s="1569" t="s">
        <v>1728</v>
      </c>
      <c r="C440" s="1551" t="s">
        <v>179</v>
      </c>
      <c r="E440" s="1552"/>
    </row>
    <row r="441" spans="1:5" ht="18.75">
      <c r="A441" s="1546" t="s">
        <v>1369</v>
      </c>
      <c r="B441" s="1569" t="s">
        <v>1729</v>
      </c>
      <c r="C441" s="1551" t="s">
        <v>179</v>
      </c>
      <c r="E441" s="1552"/>
    </row>
    <row r="442" spans="1:5" ht="18.75">
      <c r="A442" s="1546" t="s">
        <v>1370</v>
      </c>
      <c r="B442" s="1569" t="s">
        <v>1730</v>
      </c>
      <c r="C442" s="1551" t="s">
        <v>179</v>
      </c>
      <c r="E442" s="1552"/>
    </row>
    <row r="443" spans="1:5" ht="18.75">
      <c r="A443" s="1546" t="s">
        <v>1371</v>
      </c>
      <c r="B443" s="1569" t="s">
        <v>1731</v>
      </c>
      <c r="C443" s="1551" t="s">
        <v>179</v>
      </c>
      <c r="E443" s="1552"/>
    </row>
    <row r="444" spans="1:5" ht="18.75">
      <c r="A444" s="1546" t="s">
        <v>1372</v>
      </c>
      <c r="B444" s="1569" t="s">
        <v>1732</v>
      </c>
      <c r="C444" s="1551" t="s">
        <v>179</v>
      </c>
      <c r="E444" s="1552"/>
    </row>
    <row r="445" spans="1:5" ht="18.75">
      <c r="A445" s="1546" t="s">
        <v>1373</v>
      </c>
      <c r="B445" s="1569" t="s">
        <v>1733</v>
      </c>
      <c r="C445" s="1551" t="s">
        <v>179</v>
      </c>
      <c r="E445" s="1552"/>
    </row>
    <row r="446" spans="1:5" ht="18.75">
      <c r="A446" s="1546" t="s">
        <v>1374</v>
      </c>
      <c r="B446" s="1569" t="s">
        <v>1734</v>
      </c>
      <c r="C446" s="1551" t="s">
        <v>179</v>
      </c>
      <c r="E446" s="1552"/>
    </row>
    <row r="447" spans="1:5" ht="18.75">
      <c r="A447" s="1546" t="s">
        <v>1375</v>
      </c>
      <c r="B447" s="1569" t="s">
        <v>1735</v>
      </c>
      <c r="C447" s="1551" t="s">
        <v>179</v>
      </c>
      <c r="E447" s="1552"/>
    </row>
    <row r="448" spans="1:5" ht="18.75">
      <c r="A448" s="1546" t="s">
        <v>1376</v>
      </c>
      <c r="B448" s="1569" t="s">
        <v>1736</v>
      </c>
      <c r="C448" s="1551" t="s">
        <v>179</v>
      </c>
      <c r="E448" s="1552"/>
    </row>
    <row r="449" spans="1:5" ht="19.5" thickBot="1">
      <c r="A449" s="1546" t="s">
        <v>1377</v>
      </c>
      <c r="B449" s="1572" t="s">
        <v>1737</v>
      </c>
      <c r="C449" s="1551" t="s">
        <v>179</v>
      </c>
      <c r="E449" s="1552"/>
    </row>
    <row r="450" spans="1:5" ht="18.75">
      <c r="A450" s="1546" t="s">
        <v>1378</v>
      </c>
      <c r="B450" s="1568" t="s">
        <v>1738</v>
      </c>
      <c r="C450" s="1551" t="s">
        <v>179</v>
      </c>
      <c r="E450" s="1552"/>
    </row>
    <row r="451" spans="1:5" ht="18.75">
      <c r="A451" s="1546" t="s">
        <v>1379</v>
      </c>
      <c r="B451" s="1569" t="s">
        <v>1739</v>
      </c>
      <c r="C451" s="1551" t="s">
        <v>179</v>
      </c>
      <c r="E451" s="1552"/>
    </row>
    <row r="452" spans="1:5" ht="18.75">
      <c r="A452" s="1546" t="s">
        <v>1380</v>
      </c>
      <c r="B452" s="1569" t="s">
        <v>1740</v>
      </c>
      <c r="C452" s="1551" t="s">
        <v>179</v>
      </c>
      <c r="E452" s="1552"/>
    </row>
    <row r="453" spans="1:5" ht="18.75">
      <c r="A453" s="1546" t="s">
        <v>1381</v>
      </c>
      <c r="B453" s="1569" t="s">
        <v>1741</v>
      </c>
      <c r="C453" s="1551" t="s">
        <v>179</v>
      </c>
      <c r="E453" s="1552"/>
    </row>
    <row r="454" spans="1:5" ht="19.5">
      <c r="A454" s="1546" t="s">
        <v>1382</v>
      </c>
      <c r="B454" s="1570" t="s">
        <v>1742</v>
      </c>
      <c r="C454" s="1551" t="s">
        <v>179</v>
      </c>
      <c r="E454" s="1552"/>
    </row>
    <row r="455" spans="1:5" ht="18.75">
      <c r="A455" s="1546" t="s">
        <v>1383</v>
      </c>
      <c r="B455" s="1569" t="s">
        <v>1743</v>
      </c>
      <c r="C455" s="1551" t="s">
        <v>179</v>
      </c>
      <c r="E455" s="1552"/>
    </row>
    <row r="456" spans="1:5" ht="18.75">
      <c r="A456" s="1546" t="s">
        <v>1384</v>
      </c>
      <c r="B456" s="1569" t="s">
        <v>1744</v>
      </c>
      <c r="C456" s="1551" t="s">
        <v>179</v>
      </c>
      <c r="E456" s="1552"/>
    </row>
    <row r="457" spans="1:5" ht="18.75">
      <c r="A457" s="1546" t="s">
        <v>1385</v>
      </c>
      <c r="B457" s="1569" t="s">
        <v>1745</v>
      </c>
      <c r="C457" s="1551" t="s">
        <v>179</v>
      </c>
      <c r="E457" s="1552"/>
    </row>
    <row r="458" spans="1:5" ht="18.75">
      <c r="A458" s="1546" t="s">
        <v>1386</v>
      </c>
      <c r="B458" s="1569" t="s">
        <v>1746</v>
      </c>
      <c r="C458" s="1551" t="s">
        <v>179</v>
      </c>
      <c r="E458" s="1552"/>
    </row>
    <row r="459" spans="1:5" ht="18.75">
      <c r="A459" s="1546" t="s">
        <v>1387</v>
      </c>
      <c r="B459" s="1569" t="s">
        <v>1747</v>
      </c>
      <c r="C459" s="1551" t="s">
        <v>179</v>
      </c>
      <c r="E459" s="1552"/>
    </row>
    <row r="460" spans="1:5" ht="18.75">
      <c r="A460" s="1546" t="s">
        <v>1388</v>
      </c>
      <c r="B460" s="1569" t="s">
        <v>1748</v>
      </c>
      <c r="C460" s="1551" t="s">
        <v>179</v>
      </c>
      <c r="E460" s="1552"/>
    </row>
    <row r="461" spans="1:5" ht="19.5" thickBot="1">
      <c r="A461" s="1546" t="s">
        <v>1389</v>
      </c>
      <c r="B461" s="1572" t="s">
        <v>1749</v>
      </c>
      <c r="C461" s="1551" t="s">
        <v>179</v>
      </c>
      <c r="E461" s="1552"/>
    </row>
    <row r="462" spans="1:5" ht="19.5">
      <c r="A462" s="1546" t="s">
        <v>1390</v>
      </c>
      <c r="B462" s="1573" t="s">
        <v>1750</v>
      </c>
      <c r="C462" s="1551" t="s">
        <v>179</v>
      </c>
      <c r="E462" s="1552"/>
    </row>
    <row r="463" spans="1:5" ht="18.75">
      <c r="A463" s="1546" t="s">
        <v>1391</v>
      </c>
      <c r="B463" s="1569" t="s">
        <v>1751</v>
      </c>
      <c r="C463" s="1551" t="s">
        <v>179</v>
      </c>
      <c r="E463" s="1552"/>
    </row>
    <row r="464" spans="1:5" ht="18.75">
      <c r="A464" s="1546" t="s">
        <v>1392</v>
      </c>
      <c r="B464" s="1569" t="s">
        <v>1752</v>
      </c>
      <c r="C464" s="1551" t="s">
        <v>179</v>
      </c>
      <c r="E464" s="1552"/>
    </row>
    <row r="465" spans="1:5" ht="18.75">
      <c r="A465" s="1546" t="s">
        <v>1393</v>
      </c>
      <c r="B465" s="1569" t="s">
        <v>1753</v>
      </c>
      <c r="C465" s="1551" t="s">
        <v>179</v>
      </c>
      <c r="E465" s="1552"/>
    </row>
    <row r="466" spans="1:5" ht="18.75">
      <c r="A466" s="1546" t="s">
        <v>1394</v>
      </c>
      <c r="B466" s="1569" t="s">
        <v>1754</v>
      </c>
      <c r="C466" s="1551" t="s">
        <v>179</v>
      </c>
      <c r="E466" s="1552"/>
    </row>
    <row r="467" spans="1:5" ht="18.75">
      <c r="A467" s="1546" t="s">
        <v>1395</v>
      </c>
      <c r="B467" s="1569" t="s">
        <v>1755</v>
      </c>
      <c r="C467" s="1551" t="s">
        <v>179</v>
      </c>
      <c r="E467" s="1552"/>
    </row>
    <row r="468" spans="1:5" ht="18.75">
      <c r="A468" s="1546" t="s">
        <v>1396</v>
      </c>
      <c r="B468" s="1569" t="s">
        <v>1756</v>
      </c>
      <c r="C468" s="1551" t="s">
        <v>179</v>
      </c>
      <c r="E468" s="1552"/>
    </row>
    <row r="469" spans="1:5" ht="18.75">
      <c r="A469" s="1546" t="s">
        <v>1397</v>
      </c>
      <c r="B469" s="1569" t="s">
        <v>1757</v>
      </c>
      <c r="C469" s="1551" t="s">
        <v>179</v>
      </c>
      <c r="E469" s="1552"/>
    </row>
    <row r="470" spans="1:5" ht="18.75">
      <c r="A470" s="1546" t="s">
        <v>1398</v>
      </c>
      <c r="B470" s="1569" t="s">
        <v>1758</v>
      </c>
      <c r="C470" s="1551" t="s">
        <v>179</v>
      </c>
      <c r="E470" s="1552"/>
    </row>
    <row r="471" spans="1:5" ht="19.5" thickBot="1">
      <c r="A471" s="1546" t="s">
        <v>1399</v>
      </c>
      <c r="B471" s="1572" t="s">
        <v>1759</v>
      </c>
      <c r="C471" s="1551" t="s">
        <v>179</v>
      </c>
      <c r="E471" s="1552"/>
    </row>
    <row r="472" spans="1:5" ht="18.75">
      <c r="A472" s="1546" t="s">
        <v>1400</v>
      </c>
      <c r="B472" s="1568" t="s">
        <v>1760</v>
      </c>
      <c r="C472" s="1551" t="s">
        <v>179</v>
      </c>
      <c r="E472" s="1552"/>
    </row>
    <row r="473" spans="1:5" ht="18.75">
      <c r="A473" s="1546" t="s">
        <v>1401</v>
      </c>
      <c r="B473" s="1569" t="s">
        <v>1761</v>
      </c>
      <c r="C473" s="1551" t="s">
        <v>179</v>
      </c>
      <c r="E473" s="1552"/>
    </row>
    <row r="474" spans="1:5" ht="18.75">
      <c r="A474" s="1546" t="s">
        <v>1402</v>
      </c>
      <c r="B474" s="1569" t="s">
        <v>1762</v>
      </c>
      <c r="C474" s="1551" t="s">
        <v>179</v>
      </c>
      <c r="E474" s="1552"/>
    </row>
    <row r="475" spans="1:5" ht="19.5">
      <c r="A475" s="1546" t="s">
        <v>1403</v>
      </c>
      <c r="B475" s="1570" t="s">
        <v>1763</v>
      </c>
      <c r="C475" s="1551" t="s">
        <v>179</v>
      </c>
      <c r="E475" s="1552"/>
    </row>
    <row r="476" spans="1:5" ht="18.75">
      <c r="A476" s="1546" t="s">
        <v>1404</v>
      </c>
      <c r="B476" s="1569" t="s">
        <v>1764</v>
      </c>
      <c r="C476" s="1551" t="s">
        <v>179</v>
      </c>
      <c r="E476" s="1552"/>
    </row>
    <row r="477" spans="1:5" ht="18.75">
      <c r="A477" s="1546" t="s">
        <v>1405</v>
      </c>
      <c r="B477" s="1569" t="s">
        <v>1765</v>
      </c>
      <c r="C477" s="1551" t="s">
        <v>179</v>
      </c>
      <c r="E477" s="1552"/>
    </row>
    <row r="478" spans="1:5" ht="18.75">
      <c r="A478" s="1546" t="s">
        <v>1406</v>
      </c>
      <c r="B478" s="1569" t="s">
        <v>1766</v>
      </c>
      <c r="C478" s="1551" t="s">
        <v>179</v>
      </c>
      <c r="E478" s="1552"/>
    </row>
    <row r="479" spans="1:5" ht="18.75">
      <c r="A479" s="1546" t="s">
        <v>1407</v>
      </c>
      <c r="B479" s="1569" t="s">
        <v>1767</v>
      </c>
      <c r="C479" s="1551" t="s">
        <v>179</v>
      </c>
      <c r="E479" s="1552"/>
    </row>
    <row r="480" spans="1:5" ht="18.75">
      <c r="A480" s="1546" t="s">
        <v>1408</v>
      </c>
      <c r="B480" s="1569" t="s">
        <v>1768</v>
      </c>
      <c r="C480" s="1551" t="s">
        <v>179</v>
      </c>
      <c r="E480" s="1552"/>
    </row>
    <row r="481" spans="1:5" ht="18.75">
      <c r="A481" s="1546" t="s">
        <v>1409</v>
      </c>
      <c r="B481" s="1569" t="s">
        <v>1769</v>
      </c>
      <c r="C481" s="1551" t="s">
        <v>179</v>
      </c>
      <c r="E481" s="1552"/>
    </row>
    <row r="482" spans="1:5" ht="19.5" thickBot="1">
      <c r="A482" s="1546" t="s">
        <v>1410</v>
      </c>
      <c r="B482" s="1572" t="s">
        <v>1770</v>
      </c>
      <c r="C482" s="1551" t="s">
        <v>179</v>
      </c>
      <c r="E482" s="1552"/>
    </row>
    <row r="483" spans="1:5" ht="18.75">
      <c r="A483" s="1546" t="s">
        <v>1411</v>
      </c>
      <c r="B483" s="1568" t="s">
        <v>1771</v>
      </c>
      <c r="C483" s="1551" t="s">
        <v>179</v>
      </c>
      <c r="E483" s="1552"/>
    </row>
    <row r="484" spans="1:5" ht="18.75">
      <c r="A484" s="1546" t="s">
        <v>1412</v>
      </c>
      <c r="B484" s="1569" t="s">
        <v>1772</v>
      </c>
      <c r="C484" s="1551" t="s">
        <v>179</v>
      </c>
      <c r="E484" s="1552"/>
    </row>
    <row r="485" spans="1:5" ht="19.5">
      <c r="A485" s="1546" t="s">
        <v>1413</v>
      </c>
      <c r="B485" s="1570" t="s">
        <v>1773</v>
      </c>
      <c r="C485" s="1551" t="s">
        <v>179</v>
      </c>
      <c r="E485" s="1552"/>
    </row>
    <row r="486" spans="1:5" ht="18.75">
      <c r="A486" s="1546" t="s">
        <v>1414</v>
      </c>
      <c r="B486" s="1569" t="s">
        <v>1774</v>
      </c>
      <c r="C486" s="1551" t="s">
        <v>179</v>
      </c>
      <c r="E486" s="1552"/>
    </row>
    <row r="487" spans="1:5" ht="18.75">
      <c r="A487" s="1546" t="s">
        <v>1415</v>
      </c>
      <c r="B487" s="1569" t="s">
        <v>1775</v>
      </c>
      <c r="C487" s="1551" t="s">
        <v>179</v>
      </c>
      <c r="E487" s="1552"/>
    </row>
    <row r="488" spans="1:5" ht="18.75">
      <c r="A488" s="1546" t="s">
        <v>1416</v>
      </c>
      <c r="B488" s="1569" t="s">
        <v>1776</v>
      </c>
      <c r="C488" s="1551" t="s">
        <v>179</v>
      </c>
      <c r="E488" s="1552"/>
    </row>
    <row r="489" spans="1:5" ht="18.75">
      <c r="A489" s="1546" t="s">
        <v>1417</v>
      </c>
      <c r="B489" s="1569" t="s">
        <v>1777</v>
      </c>
      <c r="C489" s="1551" t="s">
        <v>179</v>
      </c>
      <c r="E489" s="1552"/>
    </row>
    <row r="490" spans="1:5" ht="18.75">
      <c r="A490" s="1546" t="s">
        <v>1418</v>
      </c>
      <c r="B490" s="1569" t="s">
        <v>1778</v>
      </c>
      <c r="C490" s="1551" t="s">
        <v>179</v>
      </c>
      <c r="E490" s="1552"/>
    </row>
    <row r="491" spans="1:5" ht="18.75">
      <c r="A491" s="1546" t="s">
        <v>1419</v>
      </c>
      <c r="B491" s="1569" t="s">
        <v>1779</v>
      </c>
      <c r="C491" s="1551" t="s">
        <v>179</v>
      </c>
      <c r="E491" s="1552"/>
    </row>
    <row r="492" spans="1:5" ht="19.5" thickBot="1">
      <c r="A492" s="1546" t="s">
        <v>1420</v>
      </c>
      <c r="B492" s="1572" t="s">
        <v>1780</v>
      </c>
      <c r="C492" s="1551" t="s">
        <v>179</v>
      </c>
      <c r="E492" s="1552"/>
    </row>
    <row r="493" spans="1:5" ht="19.5">
      <c r="A493" s="1546" t="s">
        <v>1421</v>
      </c>
      <c r="B493" s="1573" t="s">
        <v>1781</v>
      </c>
      <c r="C493" s="1551" t="s">
        <v>179</v>
      </c>
      <c r="E493" s="1552"/>
    </row>
    <row r="494" spans="1:5" ht="18.75">
      <c r="A494" s="1546" t="s">
        <v>1422</v>
      </c>
      <c r="B494" s="1569" t="s">
        <v>1782</v>
      </c>
      <c r="C494" s="1551" t="s">
        <v>179</v>
      </c>
      <c r="E494" s="1552"/>
    </row>
    <row r="495" spans="1:5" ht="18.75">
      <c r="A495" s="1546" t="s">
        <v>1423</v>
      </c>
      <c r="B495" s="1569" t="s">
        <v>1783</v>
      </c>
      <c r="C495" s="1551" t="s">
        <v>179</v>
      </c>
      <c r="E495" s="1552"/>
    </row>
    <row r="496" spans="1:5" ht="19.5" thickBot="1">
      <c r="A496" s="1546" t="s">
        <v>1424</v>
      </c>
      <c r="B496" s="1572" t="s">
        <v>1784</v>
      </c>
      <c r="C496" s="1551" t="s">
        <v>179</v>
      </c>
      <c r="E496" s="1552"/>
    </row>
    <row r="497" spans="1:5" ht="18.75">
      <c r="A497" s="1546" t="s">
        <v>1425</v>
      </c>
      <c r="B497" s="1568" t="s">
        <v>1785</v>
      </c>
      <c r="C497" s="1551" t="s">
        <v>179</v>
      </c>
      <c r="E497" s="1552"/>
    </row>
    <row r="498" spans="1:5" ht="18.75">
      <c r="A498" s="1546" t="s">
        <v>1426</v>
      </c>
      <c r="B498" s="1569" t="s">
        <v>1786</v>
      </c>
      <c r="C498" s="1551" t="s">
        <v>179</v>
      </c>
      <c r="E498" s="1552"/>
    </row>
    <row r="499" spans="1:5" ht="19.5">
      <c r="A499" s="1546" t="s">
        <v>1427</v>
      </c>
      <c r="B499" s="1570" t="s">
        <v>1787</v>
      </c>
      <c r="C499" s="1551" t="s">
        <v>179</v>
      </c>
      <c r="E499" s="1552"/>
    </row>
    <row r="500" spans="1:5" ht="18.75">
      <c r="A500" s="1546" t="s">
        <v>1428</v>
      </c>
      <c r="B500" s="1569" t="s">
        <v>1788</v>
      </c>
      <c r="C500" s="1551" t="s">
        <v>179</v>
      </c>
      <c r="E500" s="1552"/>
    </row>
    <row r="501" spans="1:5" ht="18.75">
      <c r="A501" s="1546" t="s">
        <v>1429</v>
      </c>
      <c r="B501" s="1569" t="s">
        <v>1789</v>
      </c>
      <c r="C501" s="1551" t="s">
        <v>179</v>
      </c>
      <c r="E501" s="1552"/>
    </row>
    <row r="502" spans="1:5" ht="18.75">
      <c r="A502" s="1546" t="s">
        <v>1430</v>
      </c>
      <c r="B502" s="1569" t="s">
        <v>1790</v>
      </c>
      <c r="C502" s="1551" t="s">
        <v>179</v>
      </c>
      <c r="E502" s="1552"/>
    </row>
    <row r="503" spans="1:5" ht="18.75">
      <c r="A503" s="1546" t="s">
        <v>1431</v>
      </c>
      <c r="B503" s="1569" t="s">
        <v>1791</v>
      </c>
      <c r="C503" s="1551" t="s">
        <v>179</v>
      </c>
      <c r="E503" s="1552"/>
    </row>
    <row r="504" spans="1:5" ht="19.5" thickBot="1">
      <c r="A504" s="1546" t="s">
        <v>1432</v>
      </c>
      <c r="B504" s="1572" t="s">
        <v>1792</v>
      </c>
      <c r="C504" s="1551" t="s">
        <v>179</v>
      </c>
      <c r="E504" s="1552"/>
    </row>
    <row r="505" spans="1:5" ht="18.75">
      <c r="A505" s="1546" t="s">
        <v>1433</v>
      </c>
      <c r="B505" s="1568" t="s">
        <v>1793</v>
      </c>
      <c r="C505" s="1551" t="s">
        <v>179</v>
      </c>
      <c r="E505" s="1552"/>
    </row>
    <row r="506" spans="1:5" ht="18.75">
      <c r="A506" s="1546" t="s">
        <v>1434</v>
      </c>
      <c r="B506" s="1569" t="s">
        <v>1794</v>
      </c>
      <c r="C506" s="1551" t="s">
        <v>179</v>
      </c>
      <c r="E506" s="1552"/>
    </row>
    <row r="507" spans="1:5" ht="18.75">
      <c r="A507" s="1546" t="s">
        <v>1435</v>
      </c>
      <c r="B507" s="1569" t="s">
        <v>1795</v>
      </c>
      <c r="C507" s="1551" t="s">
        <v>179</v>
      </c>
      <c r="E507" s="1552"/>
    </row>
    <row r="508" spans="1:5" ht="18.75">
      <c r="A508" s="1546" t="s">
        <v>1436</v>
      </c>
      <c r="B508" s="1569" t="s">
        <v>1796</v>
      </c>
      <c r="C508" s="1551" t="s">
        <v>179</v>
      </c>
      <c r="E508" s="1552"/>
    </row>
    <row r="509" spans="1:5" ht="19.5">
      <c r="A509" s="1546" t="s">
        <v>1437</v>
      </c>
      <c r="B509" s="1570" t="s">
        <v>1797</v>
      </c>
      <c r="C509" s="1551" t="s">
        <v>179</v>
      </c>
      <c r="E509" s="1552"/>
    </row>
    <row r="510" spans="1:5" ht="18.75">
      <c r="A510" s="1546" t="s">
        <v>1438</v>
      </c>
      <c r="B510" s="1569" t="s">
        <v>1798</v>
      </c>
      <c r="C510" s="1551" t="s">
        <v>179</v>
      </c>
      <c r="E510" s="1552"/>
    </row>
    <row r="511" spans="1:5" ht="19.5" thickBot="1">
      <c r="A511" s="1546" t="s">
        <v>1439</v>
      </c>
      <c r="B511" s="1572" t="s">
        <v>1799</v>
      </c>
      <c r="C511" s="1551" t="s">
        <v>179</v>
      </c>
      <c r="E511" s="1552"/>
    </row>
    <row r="512" spans="1:5" ht="18.75">
      <c r="A512" s="1546" t="s">
        <v>1440</v>
      </c>
      <c r="B512" s="1568" t="s">
        <v>1800</v>
      </c>
      <c r="C512" s="1551" t="s">
        <v>179</v>
      </c>
      <c r="E512" s="1552"/>
    </row>
    <row r="513" spans="1:5" ht="18.75">
      <c r="A513" s="1546" t="s">
        <v>1441</v>
      </c>
      <c r="B513" s="1569" t="s">
        <v>1801</v>
      </c>
      <c r="C513" s="1551" t="s">
        <v>179</v>
      </c>
      <c r="E513" s="1552"/>
    </row>
    <row r="514" spans="1:5" ht="18.75">
      <c r="A514" s="1546" t="s">
        <v>1442</v>
      </c>
      <c r="B514" s="1569" t="s">
        <v>1802</v>
      </c>
      <c r="C514" s="1551" t="s">
        <v>179</v>
      </c>
      <c r="E514" s="1552"/>
    </row>
    <row r="515" spans="1:5" ht="18.75">
      <c r="A515" s="1546" t="s">
        <v>1443</v>
      </c>
      <c r="B515" s="1569" t="s">
        <v>1803</v>
      </c>
      <c r="C515" s="1551" t="s">
        <v>179</v>
      </c>
      <c r="E515" s="1552"/>
    </row>
    <row r="516" spans="1:5" ht="19.5">
      <c r="A516" s="1546" t="s">
        <v>1444</v>
      </c>
      <c r="B516" s="1570" t="s">
        <v>1804</v>
      </c>
      <c r="C516" s="1551" t="s">
        <v>179</v>
      </c>
      <c r="E516" s="1552"/>
    </row>
    <row r="517" spans="1:5" ht="18.75">
      <c r="A517" s="1546" t="s">
        <v>1445</v>
      </c>
      <c r="B517" s="1569" t="s">
        <v>1805</v>
      </c>
      <c r="C517" s="1551" t="s">
        <v>179</v>
      </c>
      <c r="E517" s="1552"/>
    </row>
    <row r="518" spans="1:5" ht="18.75">
      <c r="A518" s="1546" t="s">
        <v>1446</v>
      </c>
      <c r="B518" s="1569" t="s">
        <v>1806</v>
      </c>
      <c r="C518" s="1551" t="s">
        <v>179</v>
      </c>
      <c r="E518" s="1552"/>
    </row>
    <row r="519" spans="1:5" ht="18.75">
      <c r="A519" s="1546" t="s">
        <v>1447</v>
      </c>
      <c r="B519" s="1569" t="s">
        <v>1807</v>
      </c>
      <c r="C519" s="1551" t="s">
        <v>179</v>
      </c>
      <c r="E519" s="1552"/>
    </row>
    <row r="520" spans="1:5" ht="19.5" thickBot="1">
      <c r="A520" s="1546" t="s">
        <v>1448</v>
      </c>
      <c r="B520" s="1572" t="s">
        <v>1808</v>
      </c>
      <c r="C520" s="1551" t="s">
        <v>179</v>
      </c>
      <c r="E520" s="1552"/>
    </row>
    <row r="521" spans="1:5" ht="18.75">
      <c r="A521" s="1546" t="s">
        <v>1449</v>
      </c>
      <c r="B521" s="1568" t="s">
        <v>1809</v>
      </c>
      <c r="C521" s="1551" t="s">
        <v>179</v>
      </c>
      <c r="E521" s="1552"/>
    </row>
    <row r="522" spans="1:5" ht="18.75">
      <c r="A522" s="1546" t="s">
        <v>1450</v>
      </c>
      <c r="B522" s="1569" t="s">
        <v>1810</v>
      </c>
      <c r="C522" s="1551" t="s">
        <v>179</v>
      </c>
      <c r="E522" s="1552"/>
    </row>
    <row r="523" spans="1:5" ht="19.5">
      <c r="A523" s="1546" t="s">
        <v>1451</v>
      </c>
      <c r="B523" s="1570" t="s">
        <v>1811</v>
      </c>
      <c r="C523" s="1551" t="s">
        <v>179</v>
      </c>
      <c r="E523" s="1552"/>
    </row>
    <row r="524" spans="1:5" ht="18.75">
      <c r="A524" s="1546" t="s">
        <v>1452</v>
      </c>
      <c r="B524" s="1569" t="s">
        <v>1812</v>
      </c>
      <c r="C524" s="1551" t="s">
        <v>179</v>
      </c>
      <c r="E524" s="1552"/>
    </row>
    <row r="525" spans="1:5" ht="18.75">
      <c r="A525" s="1546" t="s">
        <v>1453</v>
      </c>
      <c r="B525" s="1569" t="s">
        <v>1813</v>
      </c>
      <c r="C525" s="1551" t="s">
        <v>179</v>
      </c>
      <c r="E525" s="1552"/>
    </row>
    <row r="526" spans="1:5" ht="18.75">
      <c r="A526" s="1546" t="s">
        <v>1454</v>
      </c>
      <c r="B526" s="1569" t="s">
        <v>1814</v>
      </c>
      <c r="C526" s="1551" t="s">
        <v>179</v>
      </c>
      <c r="E526" s="1552"/>
    </row>
    <row r="527" spans="1:5" ht="18.75">
      <c r="A527" s="1546" t="s">
        <v>1455</v>
      </c>
      <c r="B527" s="1569" t="s">
        <v>1815</v>
      </c>
      <c r="C527" s="1551" t="s">
        <v>179</v>
      </c>
      <c r="E527" s="1552"/>
    </row>
    <row r="528" spans="1:5" ht="19.5" thickBot="1">
      <c r="A528" s="1546" t="s">
        <v>1456</v>
      </c>
      <c r="B528" s="1572" t="s">
        <v>1816</v>
      </c>
      <c r="C528" s="1551" t="s">
        <v>179</v>
      </c>
      <c r="E528" s="1552"/>
    </row>
    <row r="529" spans="1:5" ht="18.75">
      <c r="A529" s="1546" t="s">
        <v>1457</v>
      </c>
      <c r="B529" s="1568" t="s">
        <v>1817</v>
      </c>
      <c r="C529" s="1551" t="s">
        <v>179</v>
      </c>
      <c r="E529" s="1552"/>
    </row>
    <row r="530" spans="1:5" ht="18.75">
      <c r="A530" s="1546" t="s">
        <v>1458</v>
      </c>
      <c r="B530" s="1569" t="s">
        <v>1818</v>
      </c>
      <c r="C530" s="1551" t="s">
        <v>179</v>
      </c>
      <c r="E530" s="1552"/>
    </row>
    <row r="531" spans="1:5" ht="18.75">
      <c r="A531" s="1546" t="s">
        <v>1459</v>
      </c>
      <c r="B531" s="1569" t="s">
        <v>1819</v>
      </c>
      <c r="C531" s="1551" t="s">
        <v>179</v>
      </c>
      <c r="E531" s="1552"/>
    </row>
    <row r="532" spans="1:5" ht="18.75">
      <c r="A532" s="1546" t="s">
        <v>1460</v>
      </c>
      <c r="B532" s="1569" t="s">
        <v>1820</v>
      </c>
      <c r="C532" s="1551" t="s">
        <v>179</v>
      </c>
      <c r="E532" s="1552"/>
    </row>
    <row r="533" spans="1:5" ht="18.75">
      <c r="A533" s="1546" t="s">
        <v>1461</v>
      </c>
      <c r="B533" s="1569" t="s">
        <v>1821</v>
      </c>
      <c r="C533" s="1551" t="s">
        <v>179</v>
      </c>
      <c r="E533" s="1552"/>
    </row>
    <row r="534" spans="1:5" ht="18.75">
      <c r="A534" s="1546" t="s">
        <v>1462</v>
      </c>
      <c r="B534" s="1569" t="s">
        <v>1822</v>
      </c>
      <c r="C534" s="1551" t="s">
        <v>179</v>
      </c>
      <c r="E534" s="1552"/>
    </row>
    <row r="535" spans="1:5" ht="18.75">
      <c r="A535" s="1546" t="s">
        <v>1463</v>
      </c>
      <c r="B535" s="1569" t="s">
        <v>1823</v>
      </c>
      <c r="C535" s="1551" t="s">
        <v>179</v>
      </c>
      <c r="E535" s="1552"/>
    </row>
    <row r="536" spans="1:5" ht="18.75">
      <c r="A536" s="1546" t="s">
        <v>1464</v>
      </c>
      <c r="B536" s="1569" t="s">
        <v>1824</v>
      </c>
      <c r="C536" s="1551" t="s">
        <v>179</v>
      </c>
      <c r="E536" s="1552"/>
    </row>
    <row r="537" spans="1:5" ht="19.5">
      <c r="A537" s="1546" t="s">
        <v>1465</v>
      </c>
      <c r="B537" s="1570" t="s">
        <v>1825</v>
      </c>
      <c r="C537" s="1551" t="s">
        <v>179</v>
      </c>
      <c r="E537" s="1552"/>
    </row>
    <row r="538" spans="1:5" ht="18.75">
      <c r="A538" s="1546" t="s">
        <v>1466</v>
      </c>
      <c r="B538" s="1569" t="s">
        <v>1826</v>
      </c>
      <c r="C538" s="1551" t="s">
        <v>179</v>
      </c>
      <c r="E538" s="1552"/>
    </row>
    <row r="539" spans="1:5" ht="19.5" thickBot="1">
      <c r="A539" s="1546" t="s">
        <v>1467</v>
      </c>
      <c r="B539" s="1572" t="s">
        <v>1827</v>
      </c>
      <c r="C539" s="1551" t="s">
        <v>179</v>
      </c>
      <c r="E539" s="1552"/>
    </row>
    <row r="540" spans="1:5" ht="18.75">
      <c r="A540" s="1546" t="s">
        <v>1468</v>
      </c>
      <c r="B540" s="1568" t="s">
        <v>1828</v>
      </c>
      <c r="C540" s="1551" t="s">
        <v>179</v>
      </c>
      <c r="E540" s="1552"/>
    </row>
    <row r="541" spans="1:5" ht="18.75">
      <c r="A541" s="1546" t="s">
        <v>1469</v>
      </c>
      <c r="B541" s="1569" t="s">
        <v>1829</v>
      </c>
      <c r="C541" s="1551" t="s">
        <v>179</v>
      </c>
      <c r="E541" s="1552"/>
    </row>
    <row r="542" spans="1:5" ht="18.75">
      <c r="A542" s="1546" t="s">
        <v>1470</v>
      </c>
      <c r="B542" s="1569" t="s">
        <v>1830</v>
      </c>
      <c r="C542" s="1551" t="s">
        <v>179</v>
      </c>
      <c r="E542" s="1552"/>
    </row>
    <row r="543" spans="1:5" ht="18.75">
      <c r="A543" s="1546" t="s">
        <v>1471</v>
      </c>
      <c r="B543" s="1569" t="s">
        <v>1831</v>
      </c>
      <c r="C543" s="1551" t="s">
        <v>179</v>
      </c>
      <c r="E543" s="1552"/>
    </row>
    <row r="544" spans="1:5" ht="18.75">
      <c r="A544" s="1546" t="s">
        <v>1472</v>
      </c>
      <c r="B544" s="1569" t="s">
        <v>1832</v>
      </c>
      <c r="C544" s="1551" t="s">
        <v>179</v>
      </c>
      <c r="E544" s="1552"/>
    </row>
    <row r="545" spans="1:5" ht="19.5">
      <c r="A545" s="1546" t="s">
        <v>1473</v>
      </c>
      <c r="B545" s="1570" t="s">
        <v>1833</v>
      </c>
      <c r="C545" s="1551" t="s">
        <v>179</v>
      </c>
      <c r="E545" s="1552"/>
    </row>
    <row r="546" spans="1:5" ht="18.75">
      <c r="A546" s="1546" t="s">
        <v>1474</v>
      </c>
      <c r="B546" s="1569" t="s">
        <v>1834</v>
      </c>
      <c r="C546" s="1551" t="s">
        <v>179</v>
      </c>
      <c r="E546" s="1552"/>
    </row>
    <row r="547" spans="1:5" ht="18.75">
      <c r="A547" s="1546" t="s">
        <v>1475</v>
      </c>
      <c r="B547" s="1569" t="s">
        <v>1835</v>
      </c>
      <c r="C547" s="1551" t="s">
        <v>179</v>
      </c>
      <c r="E547" s="1552"/>
    </row>
    <row r="548" spans="1:5" ht="18.75">
      <c r="A548" s="1546" t="s">
        <v>1476</v>
      </c>
      <c r="B548" s="1569" t="s">
        <v>1836</v>
      </c>
      <c r="C548" s="1551" t="s">
        <v>179</v>
      </c>
      <c r="E548" s="1552"/>
    </row>
    <row r="549" spans="1:5" ht="18.75">
      <c r="A549" s="1546" t="s">
        <v>1477</v>
      </c>
      <c r="B549" s="1569" t="s">
        <v>1837</v>
      </c>
      <c r="C549" s="1551" t="s">
        <v>179</v>
      </c>
      <c r="E549" s="1552"/>
    </row>
    <row r="550" spans="1:5" ht="18.75">
      <c r="A550" s="1546" t="s">
        <v>1478</v>
      </c>
      <c r="B550" s="1574" t="s">
        <v>1838</v>
      </c>
      <c r="C550" s="1551" t="s">
        <v>179</v>
      </c>
      <c r="E550" s="1552"/>
    </row>
    <row r="551" spans="1:5" ht="19.5" thickBot="1">
      <c r="A551" s="1546" t="s">
        <v>1479</v>
      </c>
      <c r="B551" s="1572" t="s">
        <v>1839</v>
      </c>
      <c r="C551" s="1551" t="s">
        <v>179</v>
      </c>
      <c r="E551" s="1552"/>
    </row>
    <row r="552" spans="1:5" ht="18.75">
      <c r="A552" s="1546" t="s">
        <v>1480</v>
      </c>
      <c r="B552" s="1568" t="s">
        <v>1840</v>
      </c>
      <c r="C552" s="1551" t="s">
        <v>179</v>
      </c>
      <c r="E552" s="1552"/>
    </row>
    <row r="553" spans="1:5" ht="18.75">
      <c r="A553" s="1546" t="s">
        <v>1481</v>
      </c>
      <c r="B553" s="1569" t="s">
        <v>1841</v>
      </c>
      <c r="C553" s="1551" t="s">
        <v>179</v>
      </c>
      <c r="E553" s="1552"/>
    </row>
    <row r="554" spans="1:5" ht="18.75">
      <c r="A554" s="1546" t="s">
        <v>1482</v>
      </c>
      <c r="B554" s="1569" t="s">
        <v>1842</v>
      </c>
      <c r="C554" s="1551" t="s">
        <v>179</v>
      </c>
      <c r="E554" s="1552"/>
    </row>
    <row r="555" spans="1:5" ht="19.5">
      <c r="A555" s="1546" t="s">
        <v>1483</v>
      </c>
      <c r="B555" s="1570" t="s">
        <v>1843</v>
      </c>
      <c r="C555" s="1551" t="s">
        <v>179</v>
      </c>
      <c r="E555" s="1552"/>
    </row>
    <row r="556" spans="1:5" ht="18.75">
      <c r="A556" s="1546" t="s">
        <v>1484</v>
      </c>
      <c r="B556" s="1569" t="s">
        <v>1844</v>
      </c>
      <c r="C556" s="1551" t="s">
        <v>179</v>
      </c>
      <c r="E556" s="1552"/>
    </row>
    <row r="557" spans="1:5" ht="19.5" thickBot="1">
      <c r="A557" s="1546" t="s">
        <v>1485</v>
      </c>
      <c r="B557" s="1572" t="s">
        <v>1845</v>
      </c>
      <c r="C557" s="1551" t="s">
        <v>179</v>
      </c>
      <c r="E557" s="1552"/>
    </row>
    <row r="558" spans="1:5" ht="18.75">
      <c r="A558" s="1546" t="s">
        <v>1486</v>
      </c>
      <c r="B558" s="1575" t="s">
        <v>1846</v>
      </c>
      <c r="C558" s="1551" t="s">
        <v>179</v>
      </c>
      <c r="E558" s="1552"/>
    </row>
    <row r="559" spans="1:5" ht="18.75">
      <c r="A559" s="1546" t="s">
        <v>1487</v>
      </c>
      <c r="B559" s="1569" t="s">
        <v>1847</v>
      </c>
      <c r="C559" s="1551" t="s">
        <v>179</v>
      </c>
      <c r="E559" s="1552"/>
    </row>
    <row r="560" spans="1:5" ht="18.75">
      <c r="A560" s="1546" t="s">
        <v>1488</v>
      </c>
      <c r="B560" s="1569" t="s">
        <v>1848</v>
      </c>
      <c r="C560" s="1551" t="s">
        <v>179</v>
      </c>
      <c r="E560" s="1552"/>
    </row>
    <row r="561" spans="1:5" ht="18.75">
      <c r="A561" s="1546" t="s">
        <v>1489</v>
      </c>
      <c r="B561" s="1569" t="s">
        <v>1849</v>
      </c>
      <c r="C561" s="1551" t="s">
        <v>179</v>
      </c>
      <c r="E561" s="1552"/>
    </row>
    <row r="562" spans="1:5" ht="18.75">
      <c r="A562" s="1546" t="s">
        <v>1490</v>
      </c>
      <c r="B562" s="1569" t="s">
        <v>1850</v>
      </c>
      <c r="C562" s="1551" t="s">
        <v>179</v>
      </c>
      <c r="E562" s="1552"/>
    </row>
    <row r="563" spans="1:5" ht="18.75">
      <c r="A563" s="1546" t="s">
        <v>1491</v>
      </c>
      <c r="B563" s="1569" t="s">
        <v>1851</v>
      </c>
      <c r="C563" s="1551" t="s">
        <v>179</v>
      </c>
      <c r="E563" s="1552"/>
    </row>
    <row r="564" spans="1:5" ht="18.75">
      <c r="A564" s="1546" t="s">
        <v>1492</v>
      </c>
      <c r="B564" s="1569" t="s">
        <v>1852</v>
      </c>
      <c r="C564" s="1551" t="s">
        <v>179</v>
      </c>
      <c r="E564" s="1552"/>
    </row>
    <row r="565" spans="1:5" ht="19.5">
      <c r="A565" s="1546" t="s">
        <v>1493</v>
      </c>
      <c r="B565" s="1570" t="s">
        <v>1853</v>
      </c>
      <c r="C565" s="1551" t="s">
        <v>179</v>
      </c>
      <c r="E565" s="1552"/>
    </row>
    <row r="566" spans="1:5" ht="18.75">
      <c r="A566" s="1546" t="s">
        <v>1494</v>
      </c>
      <c r="B566" s="1569" t="s">
        <v>1854</v>
      </c>
      <c r="C566" s="1551" t="s">
        <v>179</v>
      </c>
      <c r="E566" s="1552"/>
    </row>
    <row r="567" spans="1:5" ht="18.75">
      <c r="A567" s="1546" t="s">
        <v>1495</v>
      </c>
      <c r="B567" s="1569" t="s">
        <v>1855</v>
      </c>
      <c r="C567" s="1551" t="s">
        <v>179</v>
      </c>
      <c r="E567" s="1552"/>
    </row>
    <row r="568" spans="1:5" ht="19.5" thickBot="1">
      <c r="A568" s="1546" t="s">
        <v>1496</v>
      </c>
      <c r="B568" s="1572" t="s">
        <v>1856</v>
      </c>
      <c r="C568" s="1551" t="s">
        <v>179</v>
      </c>
      <c r="E568" s="1552"/>
    </row>
    <row r="569" spans="1:5" ht="18.75">
      <c r="A569" s="1546" t="s">
        <v>1497</v>
      </c>
      <c r="B569" s="1575" t="s">
        <v>1857</v>
      </c>
      <c r="C569" s="1551" t="s">
        <v>179</v>
      </c>
      <c r="E569" s="1552"/>
    </row>
    <row r="570" spans="1:5" ht="18.75">
      <c r="A570" s="1546" t="s">
        <v>1498</v>
      </c>
      <c r="B570" s="1569" t="s">
        <v>1858</v>
      </c>
      <c r="C570" s="1551" t="s">
        <v>179</v>
      </c>
      <c r="E570" s="1552"/>
    </row>
    <row r="571" spans="1:5" ht="18.75">
      <c r="A571" s="1546" t="s">
        <v>1499</v>
      </c>
      <c r="B571" s="1569" t="s">
        <v>1859</v>
      </c>
      <c r="C571" s="1551" t="s">
        <v>179</v>
      </c>
      <c r="E571" s="1552"/>
    </row>
    <row r="572" spans="1:5" ht="18.75">
      <c r="A572" s="1546" t="s">
        <v>1500</v>
      </c>
      <c r="B572" s="1569" t="s">
        <v>1860</v>
      </c>
      <c r="C572" s="1551" t="s">
        <v>179</v>
      </c>
      <c r="E572" s="1552"/>
    </row>
    <row r="573" spans="1:5" ht="18.75">
      <c r="A573" s="1546" t="s">
        <v>1501</v>
      </c>
      <c r="B573" s="1569" t="s">
        <v>1861</v>
      </c>
      <c r="C573" s="1551" t="s">
        <v>179</v>
      </c>
      <c r="E573" s="1552"/>
    </row>
    <row r="574" spans="1:5" ht="18.75">
      <c r="A574" s="1546" t="s">
        <v>1502</v>
      </c>
      <c r="B574" s="1569" t="s">
        <v>1862</v>
      </c>
      <c r="C574" s="1551" t="s">
        <v>179</v>
      </c>
      <c r="E574" s="1552"/>
    </row>
    <row r="575" spans="1:5" ht="18.75">
      <c r="A575" s="1546" t="s">
        <v>1503</v>
      </c>
      <c r="B575" s="1569" t="s">
        <v>1863</v>
      </c>
      <c r="C575" s="1551" t="s">
        <v>179</v>
      </c>
      <c r="E575" s="1552"/>
    </row>
    <row r="576" spans="1:5" ht="18.75">
      <c r="A576" s="1546" t="s">
        <v>1504</v>
      </c>
      <c r="B576" s="1569" t="s">
        <v>1864</v>
      </c>
      <c r="C576" s="1551" t="s">
        <v>179</v>
      </c>
      <c r="E576" s="1552"/>
    </row>
    <row r="577" spans="1:5" ht="19.5">
      <c r="A577" s="1546" t="s">
        <v>1505</v>
      </c>
      <c r="B577" s="1570" t="s">
        <v>1865</v>
      </c>
      <c r="C577" s="1551" t="s">
        <v>179</v>
      </c>
      <c r="E577" s="1552"/>
    </row>
    <row r="578" spans="1:5" ht="18.75">
      <c r="A578" s="1546" t="s">
        <v>1506</v>
      </c>
      <c r="B578" s="1569" t="s">
        <v>1866</v>
      </c>
      <c r="C578" s="1551" t="s">
        <v>179</v>
      </c>
      <c r="E578" s="1552"/>
    </row>
    <row r="579" spans="1:5" ht="18.75">
      <c r="A579" s="1546" t="s">
        <v>1507</v>
      </c>
      <c r="B579" s="1569" t="s">
        <v>1867</v>
      </c>
      <c r="C579" s="1551" t="s">
        <v>179</v>
      </c>
      <c r="E579" s="1552"/>
    </row>
    <row r="580" spans="1:5" ht="18.75">
      <c r="A580" s="1546" t="s">
        <v>1508</v>
      </c>
      <c r="B580" s="1569" t="s">
        <v>1868</v>
      </c>
      <c r="C580" s="1551" t="s">
        <v>179</v>
      </c>
      <c r="E580" s="1552"/>
    </row>
    <row r="581" spans="1:5" ht="18.75">
      <c r="A581" s="1546" t="s">
        <v>1509</v>
      </c>
      <c r="B581" s="1569" t="s">
        <v>1869</v>
      </c>
      <c r="C581" s="1551" t="s">
        <v>179</v>
      </c>
      <c r="E581" s="1552"/>
    </row>
    <row r="582" spans="1:5" ht="18.75">
      <c r="A582" s="1546" t="s">
        <v>1510</v>
      </c>
      <c r="B582" s="1569" t="s">
        <v>1870</v>
      </c>
      <c r="C582" s="1551" t="s">
        <v>179</v>
      </c>
      <c r="E582" s="1552"/>
    </row>
    <row r="583" spans="1:5" ht="18.75">
      <c r="A583" s="1546" t="s">
        <v>1511</v>
      </c>
      <c r="B583" s="1569" t="s">
        <v>1871</v>
      </c>
      <c r="C583" s="1551" t="s">
        <v>179</v>
      </c>
      <c r="E583" s="1552"/>
    </row>
    <row r="584" spans="1:5" ht="18.75">
      <c r="A584" s="1546" t="s">
        <v>1512</v>
      </c>
      <c r="B584" s="1569" t="s">
        <v>1872</v>
      </c>
      <c r="C584" s="1551" t="s">
        <v>179</v>
      </c>
      <c r="E584" s="1552"/>
    </row>
    <row r="585" spans="1:5" ht="18.75">
      <c r="A585" s="1546" t="s">
        <v>1513</v>
      </c>
      <c r="B585" s="1569" t="s">
        <v>1873</v>
      </c>
      <c r="C585" s="1551" t="s">
        <v>179</v>
      </c>
      <c r="E585" s="1552"/>
    </row>
    <row r="586" spans="1:5" ht="19.5" thickBot="1">
      <c r="A586" s="1546" t="s">
        <v>1514</v>
      </c>
      <c r="B586" s="1576" t="s">
        <v>1874</v>
      </c>
      <c r="C586" s="1551" t="s">
        <v>179</v>
      </c>
      <c r="E586" s="1552"/>
    </row>
    <row r="587" spans="1:5" ht="18.75">
      <c r="A587" s="1546" t="s">
        <v>1515</v>
      </c>
      <c r="B587" s="1568" t="s">
        <v>1875</v>
      </c>
      <c r="C587" s="1551" t="s">
        <v>179</v>
      </c>
      <c r="E587" s="1552"/>
    </row>
    <row r="588" spans="1:5" ht="18.75">
      <c r="A588" s="1546" t="s">
        <v>1516</v>
      </c>
      <c r="B588" s="1569" t="s">
        <v>1876</v>
      </c>
      <c r="C588" s="1551" t="s">
        <v>179</v>
      </c>
      <c r="E588" s="1552"/>
    </row>
    <row r="589" spans="1:5" ht="18.75">
      <c r="A589" s="1546" t="s">
        <v>1517</v>
      </c>
      <c r="B589" s="1569" t="s">
        <v>1877</v>
      </c>
      <c r="C589" s="1551" t="s">
        <v>179</v>
      </c>
      <c r="E589" s="1552"/>
    </row>
    <row r="590" spans="1:5" ht="18.75">
      <c r="A590" s="1546" t="s">
        <v>1518</v>
      </c>
      <c r="B590" s="1569" t="s">
        <v>1878</v>
      </c>
      <c r="C590" s="1551" t="s">
        <v>179</v>
      </c>
      <c r="E590" s="1552"/>
    </row>
    <row r="591" spans="1:5" ht="19.5">
      <c r="A591" s="1546" t="s">
        <v>1519</v>
      </c>
      <c r="B591" s="1570" t="s">
        <v>1879</v>
      </c>
      <c r="C591" s="1551" t="s">
        <v>179</v>
      </c>
      <c r="E591" s="1552"/>
    </row>
    <row r="592" spans="1:5" ht="18.75">
      <c r="A592" s="1546" t="s">
        <v>1520</v>
      </c>
      <c r="B592" s="1569" t="s">
        <v>1880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1881</v>
      </c>
      <c r="C593" s="1551" t="s">
        <v>179</v>
      </c>
      <c r="E593" s="1552"/>
    </row>
    <row r="594" spans="1:5" ht="18.75">
      <c r="A594" s="1546" t="s">
        <v>1522</v>
      </c>
      <c r="B594" s="1568" t="s">
        <v>1882</v>
      </c>
      <c r="C594" s="1551" t="s">
        <v>179</v>
      </c>
      <c r="E594" s="1552"/>
    </row>
    <row r="595" spans="1:5" ht="18.75">
      <c r="A595" s="1546" t="s">
        <v>1523</v>
      </c>
      <c r="B595" s="1569" t="s">
        <v>1741</v>
      </c>
      <c r="C595" s="1551" t="s">
        <v>179</v>
      </c>
      <c r="E595" s="1552"/>
    </row>
    <row r="596" spans="1:5" ht="18.75">
      <c r="A596" s="1546" t="s">
        <v>1524</v>
      </c>
      <c r="B596" s="1569" t="s">
        <v>1883</v>
      </c>
      <c r="C596" s="1551" t="s">
        <v>179</v>
      </c>
      <c r="E596" s="1552"/>
    </row>
    <row r="597" spans="1:5" ht="18.75">
      <c r="A597" s="1546" t="s">
        <v>1525</v>
      </c>
      <c r="B597" s="1569" t="s">
        <v>1884</v>
      </c>
      <c r="C597" s="1551" t="s">
        <v>179</v>
      </c>
      <c r="E597" s="1552"/>
    </row>
    <row r="598" spans="1:5" ht="18.75">
      <c r="A598" s="1546" t="s">
        <v>1526</v>
      </c>
      <c r="B598" s="1569" t="s">
        <v>1885</v>
      </c>
      <c r="C598" s="1551" t="s">
        <v>179</v>
      </c>
      <c r="E598" s="1552"/>
    </row>
    <row r="599" spans="1:5" ht="19.5">
      <c r="A599" s="1546" t="s">
        <v>1527</v>
      </c>
      <c r="B599" s="1570" t="s">
        <v>1886</v>
      </c>
      <c r="C599" s="1551" t="s">
        <v>179</v>
      </c>
      <c r="E599" s="1552"/>
    </row>
    <row r="600" spans="1:5" ht="18.75">
      <c r="A600" s="1546" t="s">
        <v>1528</v>
      </c>
      <c r="B600" s="1569" t="s">
        <v>1887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1888</v>
      </c>
      <c r="C601" s="1551" t="s">
        <v>179</v>
      </c>
      <c r="E601" s="1552"/>
    </row>
    <row r="602" spans="1:5" ht="18.75">
      <c r="A602" s="1546" t="s">
        <v>1530</v>
      </c>
      <c r="B602" s="1568" t="s">
        <v>1889</v>
      </c>
      <c r="C602" s="1551" t="s">
        <v>179</v>
      </c>
      <c r="E602" s="1552"/>
    </row>
    <row r="603" spans="1:5" ht="18.75">
      <c r="A603" s="1546" t="s">
        <v>1531</v>
      </c>
      <c r="B603" s="1569" t="s">
        <v>1890</v>
      </c>
      <c r="C603" s="1551" t="s">
        <v>179</v>
      </c>
      <c r="E603" s="1552"/>
    </row>
    <row r="604" spans="1:5" ht="18.75">
      <c r="A604" s="1546" t="s">
        <v>1532</v>
      </c>
      <c r="B604" s="1569" t="s">
        <v>1891</v>
      </c>
      <c r="C604" s="1551" t="s">
        <v>179</v>
      </c>
      <c r="E604" s="1552"/>
    </row>
    <row r="605" spans="1:5" ht="18.75">
      <c r="A605" s="1546" t="s">
        <v>1533</v>
      </c>
      <c r="B605" s="1569" t="s">
        <v>1892</v>
      </c>
      <c r="C605" s="1551" t="s">
        <v>179</v>
      </c>
      <c r="E605" s="1552"/>
    </row>
    <row r="606" spans="1:5" ht="19.5">
      <c r="A606" s="1546" t="s">
        <v>1534</v>
      </c>
      <c r="B606" s="1570" t="s">
        <v>1893</v>
      </c>
      <c r="C606" s="1551" t="s">
        <v>179</v>
      </c>
      <c r="E606" s="1552"/>
    </row>
    <row r="607" spans="1:5" ht="18.75">
      <c r="A607" s="1546" t="s">
        <v>1535</v>
      </c>
      <c r="B607" s="1569" t="s">
        <v>1894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1895</v>
      </c>
      <c r="C608" s="1551" t="s">
        <v>179</v>
      </c>
      <c r="E608" s="1552"/>
    </row>
    <row r="609" spans="1:5" ht="18.75">
      <c r="A609" s="1546" t="s">
        <v>1537</v>
      </c>
      <c r="B609" s="1568" t="s">
        <v>1896</v>
      </c>
      <c r="C609" s="1551" t="s">
        <v>179</v>
      </c>
      <c r="E609" s="1552"/>
    </row>
    <row r="610" spans="1:5" ht="18.75">
      <c r="A610" s="1546" t="s">
        <v>1538</v>
      </c>
      <c r="B610" s="1569" t="s">
        <v>1897</v>
      </c>
      <c r="C610" s="1551" t="s">
        <v>179</v>
      </c>
      <c r="E610" s="1552"/>
    </row>
    <row r="611" spans="1:5" ht="19.5">
      <c r="A611" s="1546" t="s">
        <v>1539</v>
      </c>
      <c r="B611" s="1570" t="s">
        <v>1898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1899</v>
      </c>
      <c r="C612" s="1551" t="s">
        <v>179</v>
      </c>
      <c r="E612" s="1552"/>
    </row>
    <row r="613" spans="1:5" ht="18.75">
      <c r="A613" s="1546" t="s">
        <v>1541</v>
      </c>
      <c r="B613" s="1568" t="s">
        <v>1900</v>
      </c>
      <c r="C613" s="1551" t="s">
        <v>179</v>
      </c>
      <c r="E613" s="1552"/>
    </row>
    <row r="614" spans="1:5" ht="18.75">
      <c r="A614" s="1546" t="s">
        <v>1542</v>
      </c>
      <c r="B614" s="1569" t="s">
        <v>1901</v>
      </c>
      <c r="C614" s="1551" t="s">
        <v>179</v>
      </c>
      <c r="E614" s="1552"/>
    </row>
    <row r="615" spans="1:5" ht="18.75">
      <c r="A615" s="1546" t="s">
        <v>1543</v>
      </c>
      <c r="B615" s="1569" t="s">
        <v>1902</v>
      </c>
      <c r="C615" s="1551" t="s">
        <v>179</v>
      </c>
      <c r="E615" s="1552"/>
    </row>
    <row r="616" spans="1:5" ht="18.75">
      <c r="A616" s="1546" t="s">
        <v>1544</v>
      </c>
      <c r="B616" s="1569" t="s">
        <v>1903</v>
      </c>
      <c r="C616" s="1551" t="s">
        <v>179</v>
      </c>
      <c r="E616" s="1552"/>
    </row>
    <row r="617" spans="1:5" ht="18.75">
      <c r="A617" s="1546" t="s">
        <v>1545</v>
      </c>
      <c r="B617" s="1569" t="s">
        <v>1904</v>
      </c>
      <c r="C617" s="1551" t="s">
        <v>179</v>
      </c>
      <c r="E617" s="1552"/>
    </row>
    <row r="618" spans="1:5" ht="18.75">
      <c r="A618" s="1546" t="s">
        <v>1546</v>
      </c>
      <c r="B618" s="1569" t="s">
        <v>1905</v>
      </c>
      <c r="C618" s="1551" t="s">
        <v>179</v>
      </c>
      <c r="E618" s="1552"/>
    </row>
    <row r="619" spans="1:5" ht="18.75">
      <c r="A619" s="1546" t="s">
        <v>1547</v>
      </c>
      <c r="B619" s="1569" t="s">
        <v>1906</v>
      </c>
      <c r="C619" s="1551" t="s">
        <v>179</v>
      </c>
      <c r="E619" s="1552"/>
    </row>
    <row r="620" spans="1:5" ht="18.75">
      <c r="A620" s="1546" t="s">
        <v>1548</v>
      </c>
      <c r="B620" s="1569" t="s">
        <v>1907</v>
      </c>
      <c r="C620" s="1551" t="s">
        <v>179</v>
      </c>
      <c r="E620" s="1552"/>
    </row>
    <row r="621" spans="1:5" ht="19.5">
      <c r="A621" s="1546" t="s">
        <v>1549</v>
      </c>
      <c r="B621" s="1570" t="s">
        <v>1908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1909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1910</v>
      </c>
      <c r="C648" s="1551" t="s">
        <v>179</v>
      </c>
      <c r="E648" s="1552"/>
    </row>
    <row r="649" spans="1:5" ht="18.75">
      <c r="A649" s="1546" t="s">
        <v>1577</v>
      </c>
      <c r="B649" s="1569" t="s">
        <v>1911</v>
      </c>
      <c r="C649" s="1551" t="s">
        <v>179</v>
      </c>
      <c r="E649" s="1552"/>
    </row>
    <row r="650" spans="1:5" ht="18.75">
      <c r="A650" s="1546" t="s">
        <v>1578</v>
      </c>
      <c r="B650" s="1569" t="s">
        <v>1912</v>
      </c>
      <c r="C650" s="1551" t="s">
        <v>179</v>
      </c>
      <c r="E650" s="1552"/>
    </row>
    <row r="651" spans="1:5" ht="18.75">
      <c r="A651" s="1546" t="s">
        <v>1579</v>
      </c>
      <c r="B651" s="1569" t="s">
        <v>1913</v>
      </c>
      <c r="C651" s="1551" t="s">
        <v>179</v>
      </c>
      <c r="E651" s="1552"/>
    </row>
    <row r="652" spans="1:5" ht="18.75">
      <c r="A652" s="1546" t="s">
        <v>1580</v>
      </c>
      <c r="B652" s="1569" t="s">
        <v>1914</v>
      </c>
      <c r="C652" s="1551" t="s">
        <v>179</v>
      </c>
      <c r="E652" s="1552"/>
    </row>
    <row r="653" spans="1:5" ht="18.75">
      <c r="A653" s="1546" t="s">
        <v>1581</v>
      </c>
      <c r="B653" s="1569" t="s">
        <v>1915</v>
      </c>
      <c r="C653" s="1551" t="s">
        <v>179</v>
      </c>
      <c r="E653" s="1552"/>
    </row>
    <row r="654" spans="1:5" ht="18.75">
      <c r="A654" s="1546" t="s">
        <v>1582</v>
      </c>
      <c r="B654" s="1569" t="s">
        <v>1916</v>
      </c>
      <c r="C654" s="1551" t="s">
        <v>179</v>
      </c>
      <c r="E654" s="1552"/>
    </row>
    <row r="655" spans="1:5" ht="18.75">
      <c r="A655" s="1546" t="s">
        <v>1583</v>
      </c>
      <c r="B655" s="1569" t="s">
        <v>1917</v>
      </c>
      <c r="C655" s="1551" t="s">
        <v>179</v>
      </c>
      <c r="E655" s="1552"/>
    </row>
    <row r="656" spans="1:5" ht="18.75">
      <c r="A656" s="1546" t="s">
        <v>1584</v>
      </c>
      <c r="B656" s="1569" t="s">
        <v>1918</v>
      </c>
      <c r="C656" s="1551" t="s">
        <v>179</v>
      </c>
      <c r="E656" s="1552"/>
    </row>
    <row r="657" spans="1:5" ht="18.75">
      <c r="A657" s="1546" t="s">
        <v>1585</v>
      </c>
      <c r="B657" s="1569" t="s">
        <v>1919</v>
      </c>
      <c r="C657" s="1551" t="s">
        <v>179</v>
      </c>
      <c r="E657" s="1552"/>
    </row>
    <row r="658" spans="1:5" ht="18.75">
      <c r="A658" s="1546" t="s">
        <v>1586</v>
      </c>
      <c r="B658" s="1569" t="s">
        <v>1920</v>
      </c>
      <c r="C658" s="1551" t="s">
        <v>179</v>
      </c>
      <c r="E658" s="1552"/>
    </row>
    <row r="659" spans="1:5" ht="18.75">
      <c r="A659" s="1546" t="s">
        <v>1587</v>
      </c>
      <c r="B659" s="1569" t="s">
        <v>1921</v>
      </c>
      <c r="C659" s="1551" t="s">
        <v>179</v>
      </c>
      <c r="E659" s="1552"/>
    </row>
    <row r="660" spans="1:5" ht="18.75">
      <c r="A660" s="1546" t="s">
        <v>1588</v>
      </c>
      <c r="B660" s="1569" t="s">
        <v>1922</v>
      </c>
      <c r="C660" s="1551" t="s">
        <v>179</v>
      </c>
      <c r="E660" s="1552"/>
    </row>
    <row r="661" spans="1:5" ht="18.75">
      <c r="A661" s="1546" t="s">
        <v>1589</v>
      </c>
      <c r="B661" s="1569" t="s">
        <v>1923</v>
      </c>
      <c r="C661" s="1551" t="s">
        <v>179</v>
      </c>
      <c r="E661" s="1552"/>
    </row>
    <row r="662" spans="1:5" ht="18.75">
      <c r="A662" s="1546" t="s">
        <v>1590</v>
      </c>
      <c r="B662" s="1569" t="s">
        <v>1924</v>
      </c>
      <c r="C662" s="1551" t="s">
        <v>179</v>
      </c>
      <c r="E662" s="1552"/>
    </row>
    <row r="663" spans="1:5" ht="18.75">
      <c r="A663" s="1546" t="s">
        <v>1591</v>
      </c>
      <c r="B663" s="1569" t="s">
        <v>1925</v>
      </c>
      <c r="C663" s="1551" t="s">
        <v>179</v>
      </c>
      <c r="E663" s="1552"/>
    </row>
    <row r="664" spans="1:5" ht="18.75">
      <c r="A664" s="1546" t="s">
        <v>1592</v>
      </c>
      <c r="B664" s="1569" t="s">
        <v>1926</v>
      </c>
      <c r="C664" s="1551" t="s">
        <v>179</v>
      </c>
      <c r="E664" s="1552"/>
    </row>
    <row r="665" spans="1:5" ht="18.75">
      <c r="A665" s="1546" t="s">
        <v>1593</v>
      </c>
      <c r="B665" s="1569" t="s">
        <v>1927</v>
      </c>
      <c r="C665" s="1551" t="s">
        <v>179</v>
      </c>
      <c r="E665" s="1552"/>
    </row>
    <row r="666" spans="1:5" ht="18.75">
      <c r="A666" s="1546" t="s">
        <v>1594</v>
      </c>
      <c r="B666" s="1569" t="s">
        <v>1928</v>
      </c>
      <c r="C666" s="1551" t="s">
        <v>179</v>
      </c>
      <c r="E666" s="1552"/>
    </row>
    <row r="667" spans="1:5" ht="18.75">
      <c r="A667" s="1546" t="s">
        <v>1595</v>
      </c>
      <c r="B667" s="1569" t="s">
        <v>1929</v>
      </c>
      <c r="C667" s="1551" t="s">
        <v>179</v>
      </c>
      <c r="E667" s="1552"/>
    </row>
    <row r="668" spans="1:5" ht="18.75">
      <c r="A668" s="1546" t="s">
        <v>1596</v>
      </c>
      <c r="B668" s="1569" t="s">
        <v>1930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1931</v>
      </c>
      <c r="C669" s="1551" t="s">
        <v>179</v>
      </c>
      <c r="E669" s="1552"/>
    </row>
    <row r="670" spans="1:5" ht="18.75">
      <c r="A670" s="1546" t="s">
        <v>1598</v>
      </c>
      <c r="B670" s="1568" t="s">
        <v>1932</v>
      </c>
      <c r="C670" s="1551" t="s">
        <v>179</v>
      </c>
      <c r="E670" s="1552"/>
    </row>
    <row r="671" spans="1:5" ht="18.75">
      <c r="A671" s="1546" t="s">
        <v>1599</v>
      </c>
      <c r="B671" s="1569" t="s">
        <v>1933</v>
      </c>
      <c r="C671" s="1551" t="s">
        <v>179</v>
      </c>
      <c r="E671" s="1552"/>
    </row>
    <row r="672" spans="1:5" ht="18.75">
      <c r="A672" s="1546" t="s">
        <v>1600</v>
      </c>
      <c r="B672" s="1569" t="s">
        <v>1934</v>
      </c>
      <c r="C672" s="1551" t="s">
        <v>179</v>
      </c>
      <c r="E672" s="1552"/>
    </row>
    <row r="673" spans="1:5" ht="18.75">
      <c r="A673" s="1546" t="s">
        <v>1601</v>
      </c>
      <c r="B673" s="1569" t="s">
        <v>1935</v>
      </c>
      <c r="C673" s="1551" t="s">
        <v>179</v>
      </c>
      <c r="E673" s="1552"/>
    </row>
    <row r="674" spans="1:5" ht="18.75">
      <c r="A674" s="1546" t="s">
        <v>1602</v>
      </c>
      <c r="B674" s="1569" t="s">
        <v>1936</v>
      </c>
      <c r="C674" s="1551" t="s">
        <v>179</v>
      </c>
      <c r="E674" s="1552"/>
    </row>
    <row r="675" spans="1:5" ht="18.75">
      <c r="A675" s="1546" t="s">
        <v>1603</v>
      </c>
      <c r="B675" s="1569" t="s">
        <v>1937</v>
      </c>
      <c r="C675" s="1551" t="s">
        <v>179</v>
      </c>
      <c r="E675" s="1552"/>
    </row>
    <row r="676" spans="1:5" ht="18.75">
      <c r="A676" s="1546" t="s">
        <v>1604</v>
      </c>
      <c r="B676" s="1569" t="s">
        <v>1938</v>
      </c>
      <c r="C676" s="1551" t="s">
        <v>179</v>
      </c>
      <c r="E676" s="1552"/>
    </row>
    <row r="677" spans="1:5" ht="18.75">
      <c r="A677" s="1546" t="s">
        <v>1605</v>
      </c>
      <c r="B677" s="1569" t="s">
        <v>1939</v>
      </c>
      <c r="C677" s="1551" t="s">
        <v>179</v>
      </c>
      <c r="E677" s="1552"/>
    </row>
    <row r="678" spans="1:5" ht="18.75">
      <c r="A678" s="1546" t="s">
        <v>1606</v>
      </c>
      <c r="B678" s="1569" t="s">
        <v>1940</v>
      </c>
      <c r="C678" s="1551" t="s">
        <v>179</v>
      </c>
      <c r="E678" s="1552"/>
    </row>
    <row r="679" spans="1:5" ht="19.5">
      <c r="A679" s="1546" t="s">
        <v>1607</v>
      </c>
      <c r="B679" s="1570" t="s">
        <v>1941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1942</v>
      </c>
      <c r="C680" s="1551" t="s">
        <v>179</v>
      </c>
      <c r="E680" s="1552"/>
    </row>
    <row r="681" spans="1:5" ht="18.75">
      <c r="A681" s="1546" t="s">
        <v>1609</v>
      </c>
      <c r="B681" s="1568" t="s">
        <v>1943</v>
      </c>
      <c r="C681" s="1551" t="s">
        <v>179</v>
      </c>
      <c r="E681" s="1552"/>
    </row>
    <row r="682" spans="1:5" ht="18.75">
      <c r="A682" s="1546" t="s">
        <v>1610</v>
      </c>
      <c r="B682" s="1569" t="s">
        <v>1944</v>
      </c>
      <c r="C682" s="1551" t="s">
        <v>179</v>
      </c>
      <c r="E682" s="1552"/>
    </row>
    <row r="683" spans="1:5" ht="18.75">
      <c r="A683" s="1546" t="s">
        <v>1611</v>
      </c>
      <c r="B683" s="1569" t="s">
        <v>1945</v>
      </c>
      <c r="C683" s="1551" t="s">
        <v>179</v>
      </c>
      <c r="E683" s="1552"/>
    </row>
    <row r="684" spans="1:5" ht="18.75">
      <c r="A684" s="1546" t="s">
        <v>1612</v>
      </c>
      <c r="B684" s="1569" t="s">
        <v>1946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1947</v>
      </c>
      <c r="C685" s="1551" t="s">
        <v>179</v>
      </c>
      <c r="E685" s="1552"/>
    </row>
    <row r="686" spans="1:5" ht="18.75">
      <c r="A686" s="1546" t="s">
        <v>1614</v>
      </c>
      <c r="B686" s="1568" t="s">
        <v>1948</v>
      </c>
      <c r="C686" s="1551" t="s">
        <v>179</v>
      </c>
      <c r="E686" s="1552"/>
    </row>
    <row r="687" spans="1:5" ht="18.75">
      <c r="A687" s="1546" t="s">
        <v>1615</v>
      </c>
      <c r="B687" s="1569" t="s">
        <v>1949</v>
      </c>
      <c r="C687" s="1551" t="s">
        <v>179</v>
      </c>
      <c r="E687" s="1552"/>
    </row>
    <row r="688" spans="1:5" ht="18.75">
      <c r="A688" s="1546" t="s">
        <v>1616</v>
      </c>
      <c r="B688" s="1569" t="s">
        <v>1950</v>
      </c>
      <c r="C688" s="1551" t="s">
        <v>179</v>
      </c>
      <c r="E688" s="1552"/>
    </row>
    <row r="689" spans="1:5" ht="18.75">
      <c r="A689" s="1546" t="s">
        <v>1617</v>
      </c>
      <c r="B689" s="1569" t="s">
        <v>1951</v>
      </c>
      <c r="C689" s="1551" t="s">
        <v>179</v>
      </c>
      <c r="E689" s="1552"/>
    </row>
    <row r="690" spans="1:5" ht="18.75">
      <c r="A690" s="1546" t="s">
        <v>1618</v>
      </c>
      <c r="B690" s="1569" t="s">
        <v>1952</v>
      </c>
      <c r="C690" s="1551" t="s">
        <v>179</v>
      </c>
      <c r="E690" s="1552"/>
    </row>
    <row r="691" spans="1:5" ht="18.75">
      <c r="A691" s="1546" t="s">
        <v>1619</v>
      </c>
      <c r="B691" s="1569" t="s">
        <v>1953</v>
      </c>
      <c r="C691" s="1551" t="s">
        <v>179</v>
      </c>
      <c r="E691" s="1552"/>
    </row>
    <row r="692" spans="1:5" ht="18.75">
      <c r="A692" s="1546" t="s">
        <v>1620</v>
      </c>
      <c r="B692" s="1569" t="s">
        <v>1954</v>
      </c>
      <c r="C692" s="1551" t="s">
        <v>179</v>
      </c>
      <c r="E692" s="1552"/>
    </row>
    <row r="693" spans="1:5" ht="18.75">
      <c r="A693" s="1546" t="s">
        <v>1621</v>
      </c>
      <c r="B693" s="1569" t="s">
        <v>1955</v>
      </c>
      <c r="C693" s="1551" t="s">
        <v>179</v>
      </c>
      <c r="E693" s="1552"/>
    </row>
    <row r="694" spans="1:5" ht="18.75">
      <c r="A694" s="1546" t="s">
        <v>1622</v>
      </c>
      <c r="B694" s="1569" t="s">
        <v>1956</v>
      </c>
      <c r="C694" s="1551" t="s">
        <v>179</v>
      </c>
      <c r="E694" s="1552"/>
    </row>
    <row r="695" spans="1:5" ht="18.75">
      <c r="A695" s="1546" t="s">
        <v>1623</v>
      </c>
      <c r="B695" s="1569" t="s">
        <v>1957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1958</v>
      </c>
      <c r="C696" s="1551" t="s">
        <v>179</v>
      </c>
      <c r="E696" s="1552"/>
    </row>
    <row r="697" spans="1:5" ht="18.75">
      <c r="A697" s="1546" t="s">
        <v>1625</v>
      </c>
      <c r="B697" s="1568" t="s">
        <v>1959</v>
      </c>
      <c r="C697" s="1551" t="s">
        <v>179</v>
      </c>
      <c r="E697" s="1552"/>
    </row>
    <row r="698" spans="1:5" ht="18.75">
      <c r="A698" s="1546" t="s">
        <v>1626</v>
      </c>
      <c r="B698" s="1569" t="s">
        <v>1960</v>
      </c>
      <c r="C698" s="1551" t="s">
        <v>179</v>
      </c>
      <c r="E698" s="1552"/>
    </row>
    <row r="699" spans="1:5" ht="18.75">
      <c r="A699" s="1546" t="s">
        <v>1627</v>
      </c>
      <c r="B699" s="1569" t="s">
        <v>1961</v>
      </c>
      <c r="C699" s="1551" t="s">
        <v>179</v>
      </c>
      <c r="E699" s="1552"/>
    </row>
    <row r="700" spans="1:5" ht="18.75">
      <c r="A700" s="1546" t="s">
        <v>1628</v>
      </c>
      <c r="B700" s="1569" t="s">
        <v>1962</v>
      </c>
      <c r="C700" s="1551" t="s">
        <v>179</v>
      </c>
      <c r="E700" s="1552"/>
    </row>
    <row r="701" spans="1:5" ht="18.75">
      <c r="A701" s="1546" t="s">
        <v>1629</v>
      </c>
      <c r="B701" s="1569" t="s">
        <v>1963</v>
      </c>
      <c r="C701" s="1551" t="s">
        <v>179</v>
      </c>
      <c r="E701" s="1552"/>
    </row>
    <row r="702" spans="1:5" ht="18.75">
      <c r="A702" s="1546" t="s">
        <v>1630</v>
      </c>
      <c r="B702" s="1569" t="s">
        <v>1964</v>
      </c>
      <c r="C702" s="1551" t="s">
        <v>179</v>
      </c>
      <c r="E702" s="1552"/>
    </row>
    <row r="703" spans="1:5" ht="18.75">
      <c r="A703" s="1546" t="s">
        <v>1631</v>
      </c>
      <c r="B703" s="1569" t="s">
        <v>1965</v>
      </c>
      <c r="C703" s="1551" t="s">
        <v>179</v>
      </c>
      <c r="E703" s="1552"/>
    </row>
    <row r="704" spans="1:5" ht="18.75">
      <c r="A704" s="1546" t="s">
        <v>1632</v>
      </c>
      <c r="B704" s="1569" t="s">
        <v>1966</v>
      </c>
      <c r="C704" s="1551" t="s">
        <v>179</v>
      </c>
      <c r="E704" s="1552"/>
    </row>
    <row r="705" spans="1:5" ht="18.75">
      <c r="A705" s="1546" t="s">
        <v>1633</v>
      </c>
      <c r="B705" s="1569" t="s">
        <v>1967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1968</v>
      </c>
      <c r="C706" s="1551" t="s">
        <v>179</v>
      </c>
      <c r="E706" s="1552"/>
    </row>
    <row r="707" spans="1:5" ht="18.75">
      <c r="A707" s="1546" t="s">
        <v>1635</v>
      </c>
      <c r="B707" s="1568" t="s">
        <v>1969</v>
      </c>
      <c r="C707" s="1551" t="s">
        <v>179</v>
      </c>
      <c r="E707" s="1552"/>
    </row>
    <row r="708" spans="1:5" ht="18.75">
      <c r="A708" s="1546" t="s">
        <v>1636</v>
      </c>
      <c r="B708" s="1569" t="s">
        <v>1970</v>
      </c>
      <c r="C708" s="1551" t="s">
        <v>179</v>
      </c>
      <c r="E708" s="1552"/>
    </row>
    <row r="709" spans="1:5" ht="18.75">
      <c r="A709" s="1546" t="s">
        <v>1637</v>
      </c>
      <c r="B709" s="1569" t="s">
        <v>1971</v>
      </c>
      <c r="C709" s="1551" t="s">
        <v>179</v>
      </c>
      <c r="E709" s="1552"/>
    </row>
    <row r="710" spans="1:5" ht="18.75">
      <c r="A710" s="1546" t="s">
        <v>1638</v>
      </c>
      <c r="B710" s="1569" t="s">
        <v>1972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1973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5">
      <c r="A713" s="1580" t="s">
        <v>789</v>
      </c>
      <c r="B713" s="1581" t="s">
        <v>788</v>
      </c>
      <c r="C713" s="1582" t="s">
        <v>789</v>
      </c>
    </row>
    <row r="714" spans="1:5">
      <c r="A714" s="1583"/>
      <c r="B714" s="1584">
        <v>44227</v>
      </c>
      <c r="C714" s="1583" t="s">
        <v>1640</v>
      </c>
    </row>
    <row r="715" spans="1:5">
      <c r="A715" s="1583"/>
      <c r="B715" s="1584">
        <v>44255</v>
      </c>
      <c r="C715" s="1583" t="s">
        <v>1641</v>
      </c>
    </row>
    <row r="716" spans="1:5">
      <c r="A716" s="1583"/>
      <c r="B716" s="1584">
        <v>44286</v>
      </c>
      <c r="C716" s="1583" t="s">
        <v>1642</v>
      </c>
    </row>
    <row r="717" spans="1:5">
      <c r="A717" s="1583"/>
      <c r="B717" s="1584">
        <v>44316</v>
      </c>
      <c r="C717" s="1583" t="s">
        <v>1643</v>
      </c>
    </row>
    <row r="718" spans="1:5">
      <c r="A718" s="1583"/>
      <c r="B718" s="1584">
        <v>44347</v>
      </c>
      <c r="C718" s="1583" t="s">
        <v>1644</v>
      </c>
    </row>
    <row r="719" spans="1:5">
      <c r="A719" s="1583"/>
      <c r="B719" s="1584">
        <v>44377</v>
      </c>
      <c r="C719" s="1583" t="s">
        <v>1645</v>
      </c>
    </row>
    <row r="720" spans="1:5">
      <c r="A720" s="1583"/>
      <c r="B720" s="1584">
        <v>44408</v>
      </c>
      <c r="C720" s="1583" t="s">
        <v>1646</v>
      </c>
    </row>
    <row r="721" spans="1:3">
      <c r="A721" s="1583"/>
      <c r="B721" s="1584">
        <v>44439</v>
      </c>
      <c r="C721" s="1583" t="s">
        <v>1647</v>
      </c>
    </row>
    <row r="722" spans="1:3">
      <c r="A722" s="1583"/>
      <c r="B722" s="1584">
        <v>44469</v>
      </c>
      <c r="C722" s="1583" t="s">
        <v>1648</v>
      </c>
    </row>
    <row r="723" spans="1:3">
      <c r="A723" s="1583"/>
      <c r="B723" s="1584">
        <v>44500</v>
      </c>
      <c r="C723" s="1583" t="s">
        <v>1649</v>
      </c>
    </row>
    <row r="724" spans="1:3">
      <c r="A724" s="1583"/>
      <c r="B724" s="1584">
        <v>44530</v>
      </c>
      <c r="C724" s="1583" t="s">
        <v>1650</v>
      </c>
    </row>
    <row r="725" spans="1:3">
      <c r="A725" s="1583"/>
      <c r="B725" s="1584">
        <v>44561</v>
      </c>
      <c r="C725" s="1583" t="s">
        <v>1651</v>
      </c>
    </row>
  </sheetData>
  <sheetProtection password="81B0" sheet="1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V1162"/>
  <sheetViews>
    <sheetView topLeftCell="W1" zoomScale="75" zoomScaleNormal="75" workbookViewId="0">
      <selection activeCell="W5" sqref="W5"/>
    </sheetView>
  </sheetViews>
  <sheetFormatPr defaultRowHeight="12.75"/>
  <cols>
    <col min="1" max="1" width="10.28515625" style="61" hidden="1" customWidth="1"/>
    <col min="2" max="2" width="9.7109375" style="61" hidden="1" customWidth="1"/>
    <col min="3" max="3" width="18.140625" style="61" hidden="1" customWidth="1"/>
    <col min="4" max="4" width="11.5703125" style="61" hidden="1" customWidth="1"/>
    <col min="5" max="5" width="13.85546875" style="61" hidden="1" customWidth="1"/>
    <col min="6" max="6" width="15.5703125" style="61" hidden="1" customWidth="1"/>
    <col min="7" max="7" width="12.140625" style="61" hidden="1" customWidth="1"/>
    <col min="8" max="8" width="12.7109375" style="61" hidden="1" customWidth="1"/>
    <col min="9" max="9" width="7.140625" style="62" hidden="1" customWidth="1"/>
    <col min="10" max="10" width="13.28515625" style="62" hidden="1" customWidth="1"/>
    <col min="11" max="11" width="90.42578125" style="63" hidden="1" customWidth="1"/>
    <col min="12" max="12" width="16.85546875" style="64" hidden="1" customWidth="1"/>
    <col min="13" max="13" width="23.140625" style="64" hidden="1" customWidth="1"/>
    <col min="14" max="18" width="15" style="64" hidden="1" customWidth="1"/>
    <col min="19" max="19" width="15" style="75" hidden="1" customWidth="1"/>
    <col min="20" max="20" width="2.28515625" style="65" hidden="1" customWidth="1"/>
    <col min="21" max="21" width="1" style="65" hidden="1" customWidth="1"/>
    <col min="22" max="22" width="9.140625" style="65" hidden="1" customWidth="1"/>
    <col min="23" max="23" width="9.140625" style="65" customWidth="1"/>
    <col min="24" max="16384" width="9.140625" style="65"/>
  </cols>
  <sheetData>
    <row r="1" spans="1:21">
      <c r="A1" s="61" t="s">
        <v>703</v>
      </c>
      <c r="B1" s="61">
        <v>137</v>
      </c>
      <c r="I1" s="61"/>
    </row>
    <row r="2" spans="1:21">
      <c r="A2" s="61" t="s">
        <v>704</v>
      </c>
      <c r="B2" s="61" t="s">
        <v>2038</v>
      </c>
      <c r="I2" s="61"/>
    </row>
    <row r="3" spans="1:21">
      <c r="A3" s="61" t="s">
        <v>705</v>
      </c>
      <c r="B3" s="61" t="s">
        <v>2075</v>
      </c>
      <c r="I3" s="61"/>
    </row>
    <row r="4" spans="1:21" ht="15.75">
      <c r="A4" s="61" t="s">
        <v>706</v>
      </c>
      <c r="B4" s="61" t="s">
        <v>2039</v>
      </c>
      <c r="C4" s="66"/>
      <c r="I4" s="61"/>
    </row>
    <row r="5" spans="1:21" ht="31.5" customHeight="1">
      <c r="A5" s="61" t="s">
        <v>707</v>
      </c>
      <c r="B5" s="78"/>
      <c r="C5" s="78"/>
    </row>
    <row r="6" spans="1:21">
      <c r="A6" s="67"/>
      <c r="B6" s="68"/>
    </row>
    <row r="8" spans="1:21">
      <c r="B8" s="61" t="s">
        <v>1246</v>
      </c>
      <c r="I8" s="61"/>
    </row>
    <row r="9" spans="1:21">
      <c r="I9" s="61"/>
    </row>
    <row r="10" spans="1:21">
      <c r="I10" s="61"/>
    </row>
    <row r="11" spans="1:21" ht="18.75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.7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 t="str">
        <f>(IF($E145&lt;&gt;0,$M$2,IF($L145&lt;&gt;0,$M$2,"")))</f>
        <v/>
      </c>
      <c r="U12" s="8"/>
    </row>
    <row r="13" spans="1:21" ht="15.7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 t="str">
        <f>(IF($E145&lt;&gt;0,$M$2,IF($L145&lt;&gt;0,$M$2,"")))</f>
        <v/>
      </c>
      <c r="U13" s="8"/>
    </row>
    <row r="14" spans="1:21" ht="37.5" customHeight="1">
      <c r="A14" s="61">
        <v>3</v>
      </c>
      <c r="H14" s="1459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 t="str">
        <f>(IF($E145&lt;&gt;0,$M$2,IF($L145&lt;&gt;0,$M$2,"")))</f>
        <v/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 t="str">
        <f>(IF($E145&lt;&gt;0,$M$2,IF($L145&lt;&gt;0,$M$2,"")))</f>
        <v/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 t="str">
        <f>(IF($E145&lt;&gt;0,$M$2,IF($L145&lt;&gt;0,$M$2,"")))</f>
        <v/>
      </c>
      <c r="U16" s="8"/>
    </row>
    <row r="17" spans="1:21" ht="15.7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 t="str">
        <f>(IF($E145&lt;&gt;0,$M$2,IF($L145&lt;&gt;0,$M$2,"")))</f>
        <v/>
      </c>
      <c r="U17" s="8"/>
    </row>
    <row r="18" spans="1:21" ht="15.7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 t="str">
        <f>(IF($E145&lt;&gt;0,$M$2,IF($L145&lt;&gt;0,$M$2,"")))</f>
        <v/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 t="str">
        <f>(IF($E145&lt;&gt;0,$M$2,IF($L145&lt;&gt;0,$M$2,"")))</f>
        <v/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 t="str">
        <f>(IF($E145&lt;&gt;0,$M$2,IF($L145&lt;&gt;0,$M$2,"")))</f>
        <v/>
      </c>
      <c r="U20" s="8"/>
    </row>
    <row r="21" spans="1:21" ht="19.5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 t="str">
        <f>(IF($E145&lt;&gt;0,$M$2,IF($L145&lt;&gt;0,$M$2,"")))</f>
        <v/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 t="str">
        <f>(IF($E145&lt;&gt;0,$M$2,IF($L145&lt;&gt;0,$M$2,"")))</f>
        <v/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49" t="s">
        <v>2072</v>
      </c>
      <c r="M23" s="1750"/>
      <c r="N23" s="1750"/>
      <c r="O23" s="1751"/>
      <c r="P23" s="1758" t="s">
        <v>2073</v>
      </c>
      <c r="Q23" s="1759"/>
      <c r="R23" s="1759"/>
      <c r="S23" s="1760"/>
      <c r="T23" s="7" t="str">
        <f>(IF($E145&lt;&gt;0,$M$2,IF($L145&lt;&gt;0,$M$2,"")))</f>
        <v/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 t="str">
        <f>(IF($E145&lt;&gt;0,$M$2,IF($L145&lt;&gt;0,$M$2,"")))</f>
        <v/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 t="str">
        <f>(IF($E145&lt;&gt;0,$M$2,IF($L145&lt;&gt;0,$M$2,"")))</f>
        <v/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 t="str">
        <f>(IF($E145&lt;&gt;0,$M$2,IF($L145&lt;&gt;0,$M$2,"")))</f>
        <v/>
      </c>
      <c r="U26" s="8"/>
    </row>
    <row r="27" spans="1:21" ht="15.75">
      <c r="A27" s="61">
        <v>16</v>
      </c>
      <c r="I27" s="1668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 t="str">
        <f>(IF($E145&lt;&gt;0,$M$2,IF($L145&lt;&gt;0,$M$2,"")))</f>
        <v/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 t="str">
        <f>(IF($E145&lt;&gt;0,$M$2,IF($L145&lt;&gt;0,$M$2,"")))</f>
        <v/>
      </c>
      <c r="U28" s="8"/>
    </row>
    <row r="29" spans="1:21" ht="15.7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 t="str">
        <f>(IF($E145&lt;&gt;0,$M$2,IF($L145&lt;&gt;0,$M$2,"")))</f>
        <v/>
      </c>
      <c r="U29" s="8"/>
    </row>
    <row r="30" spans="1:21" ht="19.5" customHeight="1">
      <c r="A30" s="61">
        <v>19</v>
      </c>
      <c r="I30" s="272">
        <v>100</v>
      </c>
      <c r="J30" s="1778" t="s">
        <v>739</v>
      </c>
      <c r="K30" s="1779"/>
      <c r="L30" s="273">
        <f t="shared" ref="L30:S30" si="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 t="str">
        <f>(IF($E30&lt;&gt;0,$M$2,IF($L30&lt;&gt;0,$M$2,"")))</f>
        <v/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 t="str">
        <f t="shared" ref="T31:T97" si="1">(IF($E31&lt;&gt;0,$M$2,IF($L31&lt;&gt;0,$M$2,"")))</f>
        <v/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 t="str">
        <f t="shared" si="1"/>
        <v/>
      </c>
      <c r="U32" s="13"/>
    </row>
    <row r="33" spans="1:21" ht="16.5" customHeight="1">
      <c r="A33" s="61">
        <v>22</v>
      </c>
      <c r="I33" s="272">
        <v>200</v>
      </c>
      <c r="J33" s="1774" t="s">
        <v>742</v>
      </c>
      <c r="K33" s="1775"/>
      <c r="L33" s="273">
        <f t="shared" ref="L33:S33" si="2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 t="str">
        <f t="shared" si="1"/>
        <v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 t="str">
        <f t="shared" si="1"/>
        <v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 t="str">
        <f t="shared" si="1"/>
        <v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 t="str">
        <f t="shared" si="1"/>
        <v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 t="str">
        <f t="shared" si="1"/>
        <v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 t="str">
        <f t="shared" si="1"/>
        <v/>
      </c>
      <c r="U38" s="13"/>
    </row>
    <row r="39" spans="1:21" ht="15.75">
      <c r="A39" s="61">
        <v>28</v>
      </c>
      <c r="I39" s="272">
        <v>500</v>
      </c>
      <c r="J39" s="1776" t="s">
        <v>192</v>
      </c>
      <c r="K39" s="1777"/>
      <c r="L39" s="273">
        <f t="shared" ref="L39:S39" si="3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 t="str">
        <f t="shared" si="1"/>
        <v/>
      </c>
      <c r="U39" s="13"/>
    </row>
    <row r="40" spans="1:21" ht="15.75">
      <c r="A40" s="61">
        <v>29</v>
      </c>
      <c r="I40" s="291"/>
      <c r="J40" s="302">
        <v>551</v>
      </c>
      <c r="K40" s="303" t="s">
        <v>193</v>
      </c>
      <c r="L40" s="281">
        <f t="shared" ref="L40:L47" si="4">M40+N40+O40</f>
        <v>0</v>
      </c>
      <c r="M40" s="152"/>
      <c r="N40" s="153"/>
      <c r="O40" s="1418"/>
      <c r="P40" s="152"/>
      <c r="Q40" s="153"/>
      <c r="R40" s="1418"/>
      <c r="S40" s="281">
        <f t="shared" ref="S40:S47" si="5">P40+Q40+R40</f>
        <v>0</v>
      </c>
      <c r="T40" s="12" t="str">
        <f t="shared" si="1"/>
        <v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 t="str">
        <f t="shared" si="1"/>
        <v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 t="str">
        <f t="shared" si="1"/>
        <v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 t="str">
        <f t="shared" si="1"/>
        <v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 t="str">
        <f t="shared" si="1"/>
        <v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 t="str">
        <f t="shared" si="1"/>
        <v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 t="str">
        <f t="shared" si="1"/>
        <v/>
      </c>
      <c r="U46" s="13"/>
    </row>
    <row r="47" spans="1:21" ht="18.75" customHeight="1">
      <c r="A47" s="61">
        <v>34</v>
      </c>
      <c r="I47" s="272">
        <v>800</v>
      </c>
      <c r="J47" s="1787" t="s">
        <v>197</v>
      </c>
      <c r="K47" s="178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 t="str">
        <f t="shared" si="1"/>
        <v/>
      </c>
      <c r="U47" s="13"/>
    </row>
    <row r="48" spans="1:21" ht="15.75">
      <c r="A48" s="61">
        <v>35</v>
      </c>
      <c r="I48" s="272">
        <v>1000</v>
      </c>
      <c r="J48" s="1774" t="s">
        <v>198</v>
      </c>
      <c r="K48" s="1775"/>
      <c r="L48" s="310">
        <f t="shared" ref="L48:S48" si="6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 t="str">
        <f t="shared" si="1"/>
        <v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t="shared" ref="L49:L65" si="7">M49+N49+O49</f>
        <v>0</v>
      </c>
      <c r="M49" s="152"/>
      <c r="N49" s="153"/>
      <c r="O49" s="1418"/>
      <c r="P49" s="152"/>
      <c r="Q49" s="153"/>
      <c r="R49" s="1418"/>
      <c r="S49" s="281">
        <f t="shared" ref="S49:S65" si="8">P49+Q49+R49</f>
        <v>0</v>
      </c>
      <c r="T49" s="12" t="str">
        <f t="shared" si="1"/>
        <v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 t="str">
        <f t="shared" si="1"/>
        <v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 t="str">
        <f t="shared" si="1"/>
        <v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 t="str">
        <f t="shared" si="1"/>
        <v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 t="str">
        <f t="shared" si="1"/>
        <v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 t="str">
        <f t="shared" si="1"/>
        <v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 t="str">
        <f t="shared" si="1"/>
        <v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 t="str">
        <f t="shared" si="1"/>
        <v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 t="str">
        <f t="shared" si="1"/>
        <v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 t="str">
        <f t="shared" si="1"/>
        <v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 t="str">
        <f t="shared" si="1"/>
        <v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 t="str">
        <f t="shared" si="1"/>
        <v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 t="str">
        <f t="shared" si="1"/>
        <v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 t="str">
        <f t="shared" si="1"/>
        <v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 t="str">
        <f t="shared" si="1"/>
        <v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 t="str">
        <f t="shared" si="1"/>
        <v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 t="str">
        <f t="shared" si="1"/>
        <v/>
      </c>
      <c r="U65" s="13"/>
    </row>
    <row r="66" spans="1:21" ht="15.75">
      <c r="A66" s="61">
        <v>53</v>
      </c>
      <c r="E66" s="72"/>
      <c r="I66" s="272">
        <v>1900</v>
      </c>
      <c r="J66" s="1785" t="s">
        <v>269</v>
      </c>
      <c r="K66" s="1786"/>
      <c r="L66" s="310">
        <f t="shared" ref="L66:S66" si="9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 t="str">
        <f t="shared" si="1"/>
        <v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 t="str">
        <f t="shared" si="1"/>
        <v/>
      </c>
      <c r="U67" s="13"/>
    </row>
    <row r="68" spans="1:21" ht="15.7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 t="str">
        <f t="shared" si="1"/>
        <v/>
      </c>
      <c r="U68" s="13"/>
    </row>
    <row r="69" spans="1:21" ht="15.7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 t="str">
        <f t="shared" si="1"/>
        <v/>
      </c>
      <c r="U69" s="13"/>
    </row>
    <row r="70" spans="1:21" ht="15.75">
      <c r="A70" s="61">
        <v>57</v>
      </c>
      <c r="E70" s="72"/>
      <c r="I70" s="272">
        <v>2100</v>
      </c>
      <c r="J70" s="1785" t="s">
        <v>717</v>
      </c>
      <c r="K70" s="1786"/>
      <c r="L70" s="310">
        <f t="shared" ref="L70:S70" si="1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 t="str">
        <f t="shared" si="1"/>
        <v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 t="str">
        <f t="shared" si="1"/>
        <v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 t="str">
        <f t="shared" si="1"/>
        <v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 t="str">
        <f t="shared" si="1"/>
        <v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 t="str">
        <f t="shared" si="1"/>
        <v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 t="str">
        <f t="shared" si="1"/>
        <v/>
      </c>
      <c r="U75" s="13"/>
    </row>
    <row r="76" spans="1:21" ht="15.75">
      <c r="A76" s="61">
        <v>63</v>
      </c>
      <c r="I76" s="272">
        <v>2200</v>
      </c>
      <c r="J76" s="1785" t="s">
        <v>217</v>
      </c>
      <c r="K76" s="1786"/>
      <c r="L76" s="310">
        <f t="shared" ref="L76:S76" si="11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 t="str">
        <f t="shared" si="1"/>
        <v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t="shared" ref="L77:L82" si="12">M77+N77+O77</f>
        <v>0</v>
      </c>
      <c r="M77" s="152"/>
      <c r="N77" s="153"/>
      <c r="O77" s="1418"/>
      <c r="P77" s="152"/>
      <c r="Q77" s="153"/>
      <c r="R77" s="1418"/>
      <c r="S77" s="281">
        <f t="shared" ref="S77:S82" si="13">P77+Q77+R77</f>
        <v>0</v>
      </c>
      <c r="T77" s="12" t="str">
        <f t="shared" si="1"/>
        <v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 t="str">
        <f t="shared" si="1"/>
        <v/>
      </c>
      <c r="U78" s="13"/>
    </row>
    <row r="79" spans="1:21" ht="15.75">
      <c r="A79" s="61">
        <v>66</v>
      </c>
      <c r="I79" s="272">
        <v>2500</v>
      </c>
      <c r="J79" s="1785" t="s">
        <v>219</v>
      </c>
      <c r="K79" s="178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 t="str">
        <f t="shared" si="1"/>
        <v/>
      </c>
      <c r="U79" s="13"/>
    </row>
    <row r="80" spans="1:21" ht="18.75" customHeight="1">
      <c r="A80" s="61">
        <v>67</v>
      </c>
      <c r="I80" s="272">
        <v>2600</v>
      </c>
      <c r="J80" s="1791" t="s">
        <v>220</v>
      </c>
      <c r="K80" s="179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 t="str">
        <f t="shared" si="1"/>
        <v/>
      </c>
      <c r="U80" s="13"/>
    </row>
    <row r="81" spans="1:21" ht="18.75" customHeight="1">
      <c r="A81" s="61">
        <v>68</v>
      </c>
      <c r="I81" s="272">
        <v>2700</v>
      </c>
      <c r="J81" s="1791" t="s">
        <v>221</v>
      </c>
      <c r="K81" s="179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 t="str">
        <f t="shared" si="1"/>
        <v/>
      </c>
      <c r="U81" s="13"/>
    </row>
    <row r="82" spans="1:21" ht="35.25" customHeight="1">
      <c r="A82" s="61">
        <v>69</v>
      </c>
      <c r="I82" s="272">
        <v>2800</v>
      </c>
      <c r="J82" s="1791" t="s">
        <v>1656</v>
      </c>
      <c r="K82" s="179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 t="str">
        <f t="shared" si="1"/>
        <v/>
      </c>
      <c r="U82" s="13"/>
    </row>
    <row r="83" spans="1:21" ht="18.75" customHeight="1">
      <c r="A83" s="61">
        <v>70</v>
      </c>
      <c r="I83" s="272">
        <v>2900</v>
      </c>
      <c r="J83" s="1785" t="s">
        <v>222</v>
      </c>
      <c r="K83" s="1786"/>
      <c r="L83" s="310">
        <f>SUM(L84:L91)</f>
        <v>0</v>
      </c>
      <c r="M83" s="274">
        <f>SUM(M84:M91)</f>
        <v>0</v>
      </c>
      <c r="N83" s="274">
        <f t="shared" ref="N83:S83" si="14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 t="str">
        <f t="shared" si="1"/>
        <v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1987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 t="str">
        <f t="shared" si="1"/>
        <v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t="shared" ref="L85:L91" si="15">M85+N85+O85</f>
        <v>0</v>
      </c>
      <c r="M85" s="152"/>
      <c r="N85" s="153"/>
      <c r="O85" s="1418"/>
      <c r="P85" s="152"/>
      <c r="Q85" s="153"/>
      <c r="R85" s="1418"/>
      <c r="S85" s="281">
        <f t="shared" ref="S85:S91" si="16">P85+Q85+R85</f>
        <v>0</v>
      </c>
      <c r="T85" s="12" t="str">
        <f t="shared" si="1"/>
        <v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 t="str">
        <f t="shared" si="1"/>
        <v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 t="str">
        <f t="shared" si="1"/>
        <v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 t="str">
        <f t="shared" si="1"/>
        <v/>
      </c>
      <c r="U88" s="13"/>
    </row>
    <row r="89" spans="1:21" ht="15.75">
      <c r="A89" s="61">
        <v>75</v>
      </c>
      <c r="I89" s="292"/>
      <c r="J89" s="318">
        <v>2990</v>
      </c>
      <c r="K89" s="356" t="s">
        <v>2006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 t="str">
        <f t="shared" si="1"/>
        <v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 t="str">
        <f t="shared" si="1"/>
        <v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 t="str">
        <f t="shared" si="1"/>
        <v/>
      </c>
      <c r="U91" s="13"/>
    </row>
    <row r="92" spans="1:21" ht="18.75" customHeight="1">
      <c r="A92" s="61">
        <v>77</v>
      </c>
      <c r="I92" s="272">
        <v>3300</v>
      </c>
      <c r="J92" s="358" t="s">
        <v>2037</v>
      </c>
      <c r="K92" s="1480"/>
      <c r="L92" s="310">
        <f t="shared" ref="L92:S92" si="17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 t="str">
        <f t="shared" si="1"/>
        <v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t="shared" ref="L93:L100" si="18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t="shared" ref="S93:S100" si="19">P93+Q93+R93</f>
        <v>0</v>
      </c>
      <c r="T93" s="12" t="str">
        <f t="shared" si="1"/>
        <v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 t="str">
        <f t="shared" si="1"/>
        <v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 t="str">
        <f t="shared" si="1"/>
        <v/>
      </c>
      <c r="U95" s="13"/>
    </row>
    <row r="96" spans="1:21" ht="31.5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 t="str">
        <f t="shared" si="1"/>
        <v/>
      </c>
      <c r="U96" s="13"/>
    </row>
    <row r="97" spans="1:21" ht="15.75">
      <c r="A97" s="61">
        <v>83</v>
      </c>
      <c r="I97" s="291"/>
      <c r="J97" s="285">
        <v>3307</v>
      </c>
      <c r="K97" s="361" t="s">
        <v>2051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 t="str">
        <f t="shared" si="1"/>
        <v/>
      </c>
      <c r="U97" s="13"/>
    </row>
    <row r="98" spans="1:21" ht="15.75">
      <c r="A98" s="61">
        <v>84</v>
      </c>
      <c r="I98" s="272">
        <v>3900</v>
      </c>
      <c r="J98" s="1785" t="s">
        <v>231</v>
      </c>
      <c r="K98" s="1786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 t="str">
        <f t="shared" ref="T98:T144" si="20">(IF($E98&lt;&gt;0,$M$2,IF($L98&lt;&gt;0,$M$2,"")))</f>
        <v/>
      </c>
      <c r="U98" s="13"/>
    </row>
    <row r="99" spans="1:21" ht="15.75">
      <c r="A99" s="61">
        <v>85</v>
      </c>
      <c r="I99" s="272">
        <v>4000</v>
      </c>
      <c r="J99" s="1785" t="s">
        <v>232</v>
      </c>
      <c r="K99" s="178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 t="str">
        <f t="shared" si="20"/>
        <v/>
      </c>
      <c r="U99" s="13"/>
    </row>
    <row r="100" spans="1:21" ht="15.75">
      <c r="A100" s="61">
        <v>86</v>
      </c>
      <c r="I100" s="272">
        <v>4100</v>
      </c>
      <c r="J100" s="1785" t="s">
        <v>233</v>
      </c>
      <c r="K100" s="1786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 t="str">
        <f t="shared" si="20"/>
        <v/>
      </c>
      <c r="U100" s="13"/>
    </row>
    <row r="101" spans="1:21" ht="15.75">
      <c r="A101" s="61">
        <v>87</v>
      </c>
      <c r="I101" s="272">
        <v>4200</v>
      </c>
      <c r="J101" s="1785" t="s">
        <v>234</v>
      </c>
      <c r="K101" s="1786"/>
      <c r="L101" s="310">
        <f t="shared" ref="L101:S101" si="2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 t="str">
        <f t="shared" si="20"/>
        <v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t="shared" ref="L102:L107" si="22">M102+N102+O102</f>
        <v>0</v>
      </c>
      <c r="M102" s="152"/>
      <c r="N102" s="153"/>
      <c r="O102" s="1418"/>
      <c r="P102" s="152"/>
      <c r="Q102" s="153"/>
      <c r="R102" s="1418"/>
      <c r="S102" s="281">
        <f t="shared" ref="S102:S107" si="23">P102+Q102+R102</f>
        <v>0</v>
      </c>
      <c r="T102" s="12" t="str">
        <f t="shared" si="20"/>
        <v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 t="str">
        <f t="shared" si="20"/>
        <v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 t="str">
        <f t="shared" si="20"/>
        <v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 t="str">
        <f t="shared" si="20"/>
        <v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 t="str">
        <f t="shared" si="20"/>
        <v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 t="str">
        <f t="shared" si="20"/>
        <v/>
      </c>
      <c r="U107" s="13"/>
    </row>
    <row r="108" spans="1:21" ht="15.75">
      <c r="A108" s="61">
        <v>94</v>
      </c>
      <c r="I108" s="272">
        <v>4300</v>
      </c>
      <c r="J108" s="1785" t="s">
        <v>1657</v>
      </c>
      <c r="K108" s="1786"/>
      <c r="L108" s="310">
        <f t="shared" ref="L108:S108" si="24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 t="str">
        <f t="shared" si="20"/>
        <v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t="shared" ref="L109:L114" si="25">M109+N109+O109</f>
        <v>0</v>
      </c>
      <c r="M109" s="152"/>
      <c r="N109" s="153"/>
      <c r="O109" s="1418"/>
      <c r="P109" s="152"/>
      <c r="Q109" s="153"/>
      <c r="R109" s="1418"/>
      <c r="S109" s="281">
        <f t="shared" ref="S109:S114" si="26">P109+Q109+R109</f>
        <v>0</v>
      </c>
      <c r="T109" s="12" t="str">
        <f t="shared" si="20"/>
        <v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 t="str">
        <f t="shared" si="20"/>
        <v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 t="str">
        <f t="shared" si="20"/>
        <v/>
      </c>
      <c r="U111" s="13"/>
    </row>
    <row r="112" spans="1:21" ht="15.75">
      <c r="A112" s="61">
        <v>98</v>
      </c>
      <c r="I112" s="272">
        <v>4400</v>
      </c>
      <c r="J112" s="1785" t="s">
        <v>1654</v>
      </c>
      <c r="K112" s="178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 t="str">
        <f t="shared" si="20"/>
        <v/>
      </c>
      <c r="U112" s="13"/>
    </row>
    <row r="113" spans="1:21" ht="15.75">
      <c r="A113" s="61">
        <v>99</v>
      </c>
      <c r="I113" s="272">
        <v>4500</v>
      </c>
      <c r="J113" s="1785" t="s">
        <v>1655</v>
      </c>
      <c r="K113" s="178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 t="str">
        <f t="shared" si="20"/>
        <v/>
      </c>
      <c r="U113" s="13"/>
    </row>
    <row r="114" spans="1:21" ht="18.75" customHeight="1">
      <c r="A114" s="61">
        <v>100</v>
      </c>
      <c r="I114" s="272">
        <v>4600</v>
      </c>
      <c r="J114" s="1791" t="s">
        <v>244</v>
      </c>
      <c r="K114" s="179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 t="str">
        <f t="shared" si="20"/>
        <v/>
      </c>
      <c r="U114" s="13"/>
    </row>
    <row r="115" spans="1:21" ht="20.25" customHeight="1">
      <c r="A115" s="61">
        <v>101</v>
      </c>
      <c r="I115" s="272">
        <v>4900</v>
      </c>
      <c r="J115" s="1785" t="s">
        <v>270</v>
      </c>
      <c r="K115" s="1786"/>
      <c r="L115" s="310">
        <f t="shared" ref="L115:S115" si="27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 t="str">
        <f t="shared" si="20"/>
        <v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 t="str">
        <f t="shared" si="20"/>
        <v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 t="str">
        <f t="shared" si="20"/>
        <v/>
      </c>
      <c r="U117" s="13"/>
    </row>
    <row r="118" spans="1:21" ht="15.75">
      <c r="A118" s="61">
        <v>104</v>
      </c>
      <c r="I118" s="365">
        <v>5100</v>
      </c>
      <c r="J118" s="1789" t="s">
        <v>245</v>
      </c>
      <c r="K118" s="179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 t="str">
        <f t="shared" si="20"/>
        <v/>
      </c>
      <c r="U118" s="13"/>
    </row>
    <row r="119" spans="1:21" ht="15.75">
      <c r="A119" s="61">
        <v>105</v>
      </c>
      <c r="I119" s="365">
        <v>5200</v>
      </c>
      <c r="J119" s="1789" t="s">
        <v>246</v>
      </c>
      <c r="K119" s="1790"/>
      <c r="L119" s="310">
        <f t="shared" ref="L119:S119" si="28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 t="str">
        <f t="shared" si="20"/>
        <v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t="shared" ref="L120:L126" si="29">M120+N120+O120</f>
        <v>0</v>
      </c>
      <c r="M120" s="152"/>
      <c r="N120" s="153"/>
      <c r="O120" s="1418"/>
      <c r="P120" s="152"/>
      <c r="Q120" s="153"/>
      <c r="R120" s="1418"/>
      <c r="S120" s="281">
        <f t="shared" ref="S120:S126" si="30">P120+Q120+R120</f>
        <v>0</v>
      </c>
      <c r="T120" s="12" t="str">
        <f t="shared" si="20"/>
        <v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 t="str">
        <f t="shared" si="20"/>
        <v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 t="str">
        <f t="shared" si="20"/>
        <v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 t="str">
        <f t="shared" si="20"/>
        <v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 t="str">
        <f t="shared" si="20"/>
        <v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 t="str">
        <f t="shared" si="20"/>
        <v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 t="str">
        <f t="shared" si="20"/>
        <v/>
      </c>
      <c r="U126" s="13"/>
    </row>
    <row r="127" spans="1:21" ht="15.75">
      <c r="A127" s="61">
        <v>113</v>
      </c>
      <c r="I127" s="365">
        <v>5300</v>
      </c>
      <c r="J127" s="1789" t="s">
        <v>619</v>
      </c>
      <c r="K127" s="1790"/>
      <c r="L127" s="310">
        <f t="shared" ref="L127:S127" si="31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 t="str">
        <f t="shared" si="20"/>
        <v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 t="str">
        <f t="shared" si="20"/>
        <v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 t="str">
        <f t="shared" si="20"/>
        <v/>
      </c>
      <c r="U129" s="13"/>
    </row>
    <row r="130" spans="1:21" ht="15.75">
      <c r="A130" s="61">
        <v>116</v>
      </c>
      <c r="I130" s="365">
        <v>5400</v>
      </c>
      <c r="J130" s="1789" t="s">
        <v>681</v>
      </c>
      <c r="K130" s="179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 t="str">
        <f t="shared" si="20"/>
        <v/>
      </c>
      <c r="U130" s="13"/>
    </row>
    <row r="131" spans="1:21" ht="15.75">
      <c r="A131" s="61">
        <v>117</v>
      </c>
      <c r="I131" s="272">
        <v>5500</v>
      </c>
      <c r="J131" s="1785" t="s">
        <v>682</v>
      </c>
      <c r="K131" s="1786"/>
      <c r="L131" s="310">
        <f t="shared" ref="L131:S131" si="32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 t="str">
        <f t="shared" si="20"/>
        <v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 t="str">
        <f t="shared" si="20"/>
        <v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 t="str">
        <f t="shared" si="20"/>
        <v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 t="str">
        <f t="shared" si="20"/>
        <v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 t="str">
        <f t="shared" si="20"/>
        <v/>
      </c>
      <c r="U135" s="13"/>
    </row>
    <row r="136" spans="1:21" ht="18.75" customHeight="1">
      <c r="A136" s="61">
        <v>122</v>
      </c>
      <c r="I136" s="365">
        <v>5700</v>
      </c>
      <c r="J136" s="1793" t="s">
        <v>909</v>
      </c>
      <c r="K136" s="1794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 t="str">
        <f t="shared" si="20"/>
        <v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 t="str">
        <f t="shared" si="20"/>
        <v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 t="str">
        <f t="shared" si="20"/>
        <v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 t="str">
        <f t="shared" si="20"/>
        <v/>
      </c>
      <c r="U139" s="13"/>
    </row>
    <row r="140" spans="1:21" ht="15.75">
      <c r="A140" s="61">
        <v>126</v>
      </c>
      <c r="I140" s="582"/>
      <c r="J140" s="1795" t="s">
        <v>690</v>
      </c>
      <c r="K140" s="1796"/>
      <c r="L140" s="1438"/>
      <c r="M140" s="1438"/>
      <c r="N140" s="1438"/>
      <c r="O140" s="1438"/>
      <c r="P140" s="1438"/>
      <c r="Q140" s="1438"/>
      <c r="R140" s="1438"/>
      <c r="S140" s="1439"/>
      <c r="T140" s="12" t="str">
        <f t="shared" si="20"/>
        <v/>
      </c>
      <c r="U140" s="13"/>
    </row>
    <row r="141" spans="1:21" ht="15.75">
      <c r="A141" s="61">
        <v>127</v>
      </c>
      <c r="I141" s="381">
        <v>98</v>
      </c>
      <c r="J141" s="1795" t="s">
        <v>690</v>
      </c>
      <c r="K141" s="1796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 t="str">
        <f t="shared" si="20"/>
        <v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 t="str">
        <f t="shared" si="20"/>
        <v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 t="str">
        <f t="shared" si="20"/>
        <v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 t="str">
        <f t="shared" si="20"/>
        <v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t="shared" ref="L145:S145" si="33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 t="str">
        <f>(IF($E145&lt;&gt;0,$M$2,IF($L145&lt;&gt;0,$M$2,"")))</f>
        <v/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 t="str">
        <f>(IF($E145&lt;&gt;0,$M$2,IF($L145&lt;&gt;0,$M$2,"")))</f>
        <v/>
      </c>
      <c r="U146" s="8"/>
    </row>
    <row r="147" spans="1:21" ht="15.7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 t="str">
        <f>(IF($E145&lt;&gt;0,$M$2,IF($L145&lt;&gt;0,$M$2,"")))</f>
        <v/>
      </c>
      <c r="U147" s="8"/>
    </row>
    <row r="148" spans="1:21" ht="18.75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 t="str">
        <f>(IF(L143&lt;&gt;0,$G$2,IF(S143&lt;&gt;0,$G$2,"")))</f>
        <v/>
      </c>
    </row>
    <row r="149" spans="1:21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 t="str">
        <f>(IF(L144&lt;&gt;0,$G$2,IF(S144&lt;&gt;0,$G$2,"")))</f>
        <v/>
      </c>
    </row>
    <row r="150" spans="1:21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 t="str">
        <f>(IF(L145&lt;&gt;0,$G$2,IF(S145&lt;&gt;0,$G$2,"")))</f>
        <v/>
      </c>
    </row>
    <row r="151" spans="1:21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 t="str">
        <f>(IF(L145&lt;&gt;0,$G$2,IF(S145&lt;&gt;0,$G$2,"")))</f>
        <v/>
      </c>
    </row>
    <row r="152" spans="1:21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 t="str">
        <f>(IF(L145&lt;&gt;0,$G$2,IF(S145&lt;&gt;0,$G$2,"")))</f>
        <v/>
      </c>
    </row>
    <row r="153" spans="1:21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 t="str">
        <f>(IF(L145&lt;&gt;0,$G$2,IF(S145&lt;&gt;0,$G$2,"")))</f>
        <v/>
      </c>
    </row>
    <row r="154" spans="1:21" ht="18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 t="str">
        <f>(IF(L145&lt;&gt;0,$G$2,IF(S145&lt;&gt;0,$G$2,"")))</f>
        <v/>
      </c>
    </row>
    <row r="155" spans="1:21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1:21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1:21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1:21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1:21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1:21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>
      <c r="K227" s="65"/>
      <c r="S227" s="77"/>
    </row>
    <row r="228" spans="9:19">
      <c r="S228" s="77"/>
    </row>
    <row r="229" spans="9:19">
      <c r="S229" s="77"/>
    </row>
    <row r="230" spans="9:19">
      <c r="S230" s="77"/>
    </row>
    <row r="231" spans="9:19">
      <c r="S231" s="77"/>
    </row>
    <row r="232" spans="9:19">
      <c r="S232" s="77"/>
    </row>
    <row r="233" spans="9:19">
      <c r="S233" s="77"/>
    </row>
    <row r="234" spans="9:19">
      <c r="S234" s="77"/>
    </row>
    <row r="235" spans="9:19">
      <c r="S235" s="77"/>
    </row>
    <row r="236" spans="9:19">
      <c r="S236" s="77"/>
    </row>
    <row r="237" spans="9:19">
      <c r="S237" s="77"/>
    </row>
    <row r="238" spans="9:19">
      <c r="S238" s="77"/>
    </row>
    <row r="239" spans="9:19">
      <c r="S239" s="77"/>
    </row>
    <row r="240" spans="9:19">
      <c r="S240" s="77"/>
    </row>
    <row r="241" spans="19:19">
      <c r="S241" s="77"/>
    </row>
    <row r="242" spans="19:19">
      <c r="S242" s="77"/>
    </row>
    <row r="243" spans="19:19">
      <c r="S243" s="77"/>
    </row>
    <row r="244" spans="19:19">
      <c r="S244" s="77"/>
    </row>
    <row r="245" spans="19:19">
      <c r="S245" s="77"/>
    </row>
    <row r="246" spans="19:19">
      <c r="S246" s="77"/>
    </row>
    <row r="247" spans="19:19">
      <c r="S247" s="77"/>
    </row>
    <row r="248" spans="19:19">
      <c r="S248" s="77"/>
    </row>
    <row r="249" spans="19:19">
      <c r="S249" s="77"/>
    </row>
    <row r="250" spans="19:19">
      <c r="S250" s="77"/>
    </row>
    <row r="251" spans="19:19">
      <c r="S251" s="77"/>
    </row>
    <row r="252" spans="19:19">
      <c r="S252" s="77"/>
    </row>
    <row r="253" spans="19:19">
      <c r="S253" s="77"/>
    </row>
    <row r="254" spans="19:19">
      <c r="S254" s="77"/>
    </row>
    <row r="255" spans="19:19">
      <c r="S255" s="77"/>
    </row>
    <row r="256" spans="19:19">
      <c r="S256" s="77"/>
    </row>
    <row r="257" spans="19:19">
      <c r="S257" s="77"/>
    </row>
    <row r="258" spans="19:19">
      <c r="S258" s="77"/>
    </row>
    <row r="259" spans="19:19">
      <c r="S259" s="77"/>
    </row>
    <row r="260" spans="19:19">
      <c r="S260" s="77"/>
    </row>
    <row r="261" spans="19:19">
      <c r="S261" s="77"/>
    </row>
    <row r="262" spans="19:19">
      <c r="S262" s="77"/>
    </row>
    <row r="263" spans="19:19">
      <c r="S263" s="77"/>
    </row>
    <row r="1080" spans="4:4"/>
    <row r="1084" spans="4:4"/>
    <row r="1085" spans="4:4"/>
    <row r="1110" spans="4:4"/>
    <row r="1160" spans="3:4"/>
    <row r="1161" spans="3:4"/>
    <row r="1162" spans="3:4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dxfId="14" priority="23" stopIfTrue="1" operator="equal">
      <formula>0</formula>
    </cfRule>
  </conditionalFormatting>
  <conditionalFormatting sqref="L21">
    <cfRule type="cellIs" dxfId="13" priority="18" stopIfTrue="1" operator="equal">
      <formula>98</formula>
    </cfRule>
    <cfRule type="cellIs" dxfId="12" priority="19" stopIfTrue="1" operator="equal">
      <formula>96</formula>
    </cfRule>
    <cfRule type="cellIs" dxfId="11" priority="20" stopIfTrue="1" operator="equal">
      <formula>42</formula>
    </cfRule>
    <cfRule type="cellIs" dxfId="3" priority="21" stopIfTrue="1" operator="equal">
      <formula>97</formula>
    </cfRule>
    <cfRule type="cellIs" dxfId="2" priority="22" stopIfTrue="1" operator="equal">
      <formula>33</formula>
    </cfRule>
  </conditionalFormatting>
  <conditionalFormatting sqref="M21">
    <cfRule type="cellIs" dxfId="10" priority="13" stopIfTrue="1" operator="equal">
      <formula>"ЧУЖДИ СРЕДСТВА"</formula>
    </cfRule>
    <cfRule type="cellIs" dxfId="9" priority="14" stopIfTrue="1" operator="equal">
      <formula>"СЕС - ДМП"</formula>
    </cfRule>
    <cfRule type="cellIs" dxfId="8" priority="15" stopIfTrue="1" operator="equal">
      <formula>"СЕС - РА"</formula>
    </cfRule>
    <cfRule type="cellIs" dxfId="1" priority="16" stopIfTrue="1" operator="equal">
      <formula>"СЕС - ДЕС"</formula>
    </cfRule>
    <cfRule type="cellIs" dxfId="0" priority="17" stopIfTrue="1" operator="equal">
      <formula>"СЕС - КСФ"</formula>
    </cfRule>
  </conditionalFormatting>
  <conditionalFormatting sqref="K28">
    <cfRule type="cellIs" dxfId="7" priority="6" stopIfTrue="1" operator="notEqual">
      <formula>"ИЗБЕРЕТЕ ДЕЙНОСТ"</formula>
    </cfRule>
  </conditionalFormatting>
  <conditionalFormatting sqref="K145">
    <cfRule type="cellIs" dxfId="6" priority="4" stopIfTrue="1" operator="equal">
      <formula>0</formula>
    </cfRule>
  </conditionalFormatting>
  <conditionalFormatting sqref="J28">
    <cfRule type="cellIs" dxfId="5" priority="3" stopIfTrue="1" operator="notEqual">
      <formula>0</formula>
    </cfRule>
  </conditionalFormatting>
  <conditionalFormatting sqref="J26">
    <cfRule type="cellIs" dxfId="4" priority="1" stopIfTrue="1" operator="notEqual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_x000a_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ageMargins left="0.75" right="0.75" top="1" bottom="1" header="0.5" footer="0.5"/>
  <pageSetup paperSize="9" orientation="portrait" r:id="rId1"/>
  <headerFooter alignWithMargins="0"/>
  <rowBreaks count="1" manualBreakCount="1">
    <brk id="14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Cash-Flow-DATA</vt:lpstr>
      <vt:lpstr>OTCHET-agregirani pokazateli</vt:lpstr>
      <vt:lpstr>OTCHET</vt:lpstr>
      <vt:lpstr>list</vt:lpstr>
      <vt:lpstr>INF</vt:lpstr>
      <vt:lpstr>DATE</vt:lpstr>
      <vt:lpstr>DateName</vt:lpstr>
      <vt:lpstr>EBK_DEIN</vt:lpstr>
      <vt:lpstr>EBK_DEIN2</vt:lpstr>
      <vt:lpstr>OP_LIST</vt:lpstr>
      <vt:lpstr>OP_LIST2</vt:lpstr>
      <vt:lpstr>PRBK</vt:lpstr>
      <vt:lpstr>SMETKA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Station</dc:creator>
  <cp:lastModifiedBy>User</cp:lastModifiedBy>
  <cp:lastPrinted>2019-01-10T13:58:54Z</cp:lastPrinted>
  <dcterms:created xsi:type="dcterms:W3CDTF">1997-12-10T11:54:07Z</dcterms:created>
  <dcterms:modified xsi:type="dcterms:W3CDTF">2021-07-02T07:55:02Z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