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3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OTCHET!$M$1:$M$1032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T2"/>
  <c r="Q4"/>
  <c r="L4" s="1"/>
  <c r="L6"/>
  <c r="J9" s="1"/>
  <c r="P6"/>
  <c r="G9"/>
  <c r="I13"/>
  <c r="J13"/>
  <c r="L13"/>
  <c r="I14"/>
  <c r="J14"/>
  <c r="L14"/>
  <c r="I15"/>
  <c r="J15"/>
  <c r="L15"/>
  <c r="I16"/>
  <c r="J16"/>
  <c r="L16"/>
  <c r="I17"/>
  <c r="J17"/>
  <c r="L17"/>
  <c r="I18"/>
  <c r="J18"/>
  <c r="L18"/>
  <c r="I19"/>
  <c r="J19"/>
  <c r="L19"/>
  <c r="I20"/>
  <c r="J20"/>
  <c r="L20"/>
  <c r="I21"/>
  <c r="J21"/>
  <c r="L21"/>
  <c r="I22"/>
  <c r="J22"/>
  <c r="L22"/>
  <c r="I25"/>
  <c r="J25"/>
  <c r="L25"/>
  <c r="I26"/>
  <c r="J26"/>
  <c r="L26"/>
  <c r="I27"/>
  <c r="J27"/>
  <c r="L27"/>
  <c r="I35"/>
  <c r="J35"/>
  <c r="L35"/>
  <c r="I36"/>
  <c r="J36"/>
  <c r="L36"/>
  <c r="I37"/>
  <c r="J37"/>
  <c r="L37"/>
  <c r="I38"/>
  <c r="J38"/>
  <c r="L38"/>
  <c r="I40"/>
  <c r="J40"/>
  <c r="L40"/>
  <c r="I42"/>
  <c r="J42"/>
  <c r="L42"/>
  <c r="I43"/>
  <c r="J43"/>
  <c r="L43"/>
  <c r="I44"/>
  <c r="J44"/>
  <c r="L44"/>
  <c r="I45"/>
  <c r="J45"/>
  <c r="L45"/>
  <c r="I51"/>
  <c r="J51"/>
  <c r="L51"/>
  <c r="L56" s="1"/>
  <c r="I52"/>
  <c r="J52"/>
  <c r="L52"/>
  <c r="I53"/>
  <c r="J53"/>
  <c r="L53"/>
  <c r="I54"/>
  <c r="J54"/>
  <c r="L54"/>
  <c r="I55"/>
  <c r="J55"/>
  <c r="L55"/>
  <c r="I58"/>
  <c r="I63" s="1"/>
  <c r="J58"/>
  <c r="L58"/>
  <c r="I59"/>
  <c r="J59"/>
  <c r="L59"/>
  <c r="I60"/>
  <c r="J60"/>
  <c r="L60"/>
  <c r="I61"/>
  <c r="J61"/>
  <c r="L61"/>
  <c r="I62"/>
  <c r="J62"/>
  <c r="L62"/>
  <c r="I65"/>
  <c r="J65"/>
  <c r="L65"/>
  <c r="I66"/>
  <c r="J66"/>
  <c r="L66"/>
  <c r="I69"/>
  <c r="J69"/>
  <c r="L69"/>
  <c r="I70"/>
  <c r="J70"/>
  <c r="L70"/>
  <c r="L71"/>
  <c r="I73"/>
  <c r="J73"/>
  <c r="J75" s="1"/>
  <c r="L73"/>
  <c r="I74"/>
  <c r="I75" s="1"/>
  <c r="J74"/>
  <c r="L74"/>
  <c r="L75" s="1"/>
  <c r="I79"/>
  <c r="J79"/>
  <c r="J81" s="1"/>
  <c r="L79"/>
  <c r="I80"/>
  <c r="J80"/>
  <c r="L80"/>
  <c r="I87"/>
  <c r="J87"/>
  <c r="L87"/>
  <c r="I88"/>
  <c r="J88"/>
  <c r="L88"/>
  <c r="I91"/>
  <c r="J91"/>
  <c r="L91"/>
  <c r="I92"/>
  <c r="I95" s="1"/>
  <c r="J92"/>
  <c r="L92"/>
  <c r="I93"/>
  <c r="J93"/>
  <c r="L93"/>
  <c r="I94"/>
  <c r="J94"/>
  <c r="L94"/>
  <c r="I97"/>
  <c r="J97"/>
  <c r="L97"/>
  <c r="I98"/>
  <c r="J98"/>
  <c r="L98"/>
  <c r="I104"/>
  <c r="J104"/>
  <c r="L104"/>
  <c r="I105"/>
  <c r="J105"/>
  <c r="L105"/>
  <c r="I108"/>
  <c r="J108"/>
  <c r="L108"/>
  <c r="L110" s="1"/>
  <c r="I109"/>
  <c r="J109"/>
  <c r="J110" s="1"/>
  <c r="L109"/>
  <c r="I110"/>
  <c r="I112"/>
  <c r="J112"/>
  <c r="J114" s="1"/>
  <c r="L112"/>
  <c r="I113"/>
  <c r="J113"/>
  <c r="L113"/>
  <c r="I116"/>
  <c r="J116"/>
  <c r="L116"/>
  <c r="I117"/>
  <c r="J117"/>
  <c r="L117"/>
  <c r="L118" s="1"/>
  <c r="I122"/>
  <c r="J122"/>
  <c r="L122"/>
  <c r="I123"/>
  <c r="J123"/>
  <c r="L123"/>
  <c r="I124"/>
  <c r="J124"/>
  <c r="L124"/>
  <c r="N126"/>
  <c r="I129"/>
  <c r="J129"/>
  <c r="L129"/>
  <c r="I130"/>
  <c r="J130"/>
  <c r="L130"/>
  <c r="I131"/>
  <c r="I132" s="1"/>
  <c r="J131"/>
  <c r="L131"/>
  <c r="C134"/>
  <c r="B11" i="2"/>
  <c r="F11"/>
  <c r="H11"/>
  <c r="I11"/>
  <c r="E13"/>
  <c r="F13"/>
  <c r="E15"/>
  <c r="B8" s="1"/>
  <c r="F24"/>
  <c r="G27"/>
  <c r="H27"/>
  <c r="I27"/>
  <c r="G28"/>
  <c r="H28"/>
  <c r="I28"/>
  <c r="G29"/>
  <c r="H29"/>
  <c r="I29"/>
  <c r="F34"/>
  <c r="F35"/>
  <c r="G60"/>
  <c r="H60"/>
  <c r="I60"/>
  <c r="F61"/>
  <c r="F67"/>
  <c r="G69"/>
  <c r="H69"/>
  <c r="I69"/>
  <c r="G70"/>
  <c r="H70"/>
  <c r="I70"/>
  <c r="G72"/>
  <c r="H72"/>
  <c r="I72"/>
  <c r="G73"/>
  <c r="H73"/>
  <c r="I73"/>
  <c r="G74"/>
  <c r="H74"/>
  <c r="I74"/>
  <c r="G75"/>
  <c r="H75"/>
  <c r="I75"/>
  <c r="G78"/>
  <c r="H78"/>
  <c r="I78"/>
  <c r="G79"/>
  <c r="H79"/>
  <c r="I79"/>
  <c r="F81"/>
  <c r="G82"/>
  <c r="H82"/>
  <c r="I82"/>
  <c r="G83"/>
  <c r="H83"/>
  <c r="I83"/>
  <c r="G84"/>
  <c r="H84"/>
  <c r="I84"/>
  <c r="G90"/>
  <c r="H90"/>
  <c r="I90"/>
  <c r="G91"/>
  <c r="H91"/>
  <c r="I91"/>
  <c r="G92"/>
  <c r="H92"/>
  <c r="I92"/>
  <c r="G93"/>
  <c r="H93"/>
  <c r="I93"/>
  <c r="G94"/>
  <c r="H94"/>
  <c r="I94"/>
  <c r="G96"/>
  <c r="H96"/>
  <c r="I96"/>
  <c r="B107"/>
  <c r="G107"/>
  <c r="H107"/>
  <c r="E110"/>
  <c r="E114"/>
  <c r="I114"/>
  <c r="B7" i="3"/>
  <c r="F10"/>
  <c r="B12"/>
  <c r="B13" i="2" s="1"/>
  <c r="F15" i="3"/>
  <c r="Q2" i="1" s="1"/>
  <c r="F22" i="3"/>
  <c r="G22"/>
  <c r="H22"/>
  <c r="I22"/>
  <c r="J22"/>
  <c r="K22"/>
  <c r="E23"/>
  <c r="L23"/>
  <c r="E24"/>
  <c r="L24"/>
  <c r="M24"/>
  <c r="E25"/>
  <c r="L25"/>
  <c r="M25" s="1"/>
  <c r="E26"/>
  <c r="L26"/>
  <c r="M26" s="1"/>
  <c r="E27"/>
  <c r="L27"/>
  <c r="F28"/>
  <c r="G28"/>
  <c r="H28"/>
  <c r="I28"/>
  <c r="J28"/>
  <c r="K28"/>
  <c r="E29"/>
  <c r="L29"/>
  <c r="E30"/>
  <c r="L30"/>
  <c r="M30" s="1"/>
  <c r="E31"/>
  <c r="L31"/>
  <c r="E32"/>
  <c r="L32"/>
  <c r="F33"/>
  <c r="G33"/>
  <c r="H33"/>
  <c r="I33"/>
  <c r="J33"/>
  <c r="K33"/>
  <c r="E34"/>
  <c r="L34"/>
  <c r="M34" s="1"/>
  <c r="E35"/>
  <c r="L35"/>
  <c r="E36"/>
  <c r="L36"/>
  <c r="E37"/>
  <c r="L37"/>
  <c r="E38"/>
  <c r="L38"/>
  <c r="F39"/>
  <c r="G39"/>
  <c r="H39"/>
  <c r="I39"/>
  <c r="J39"/>
  <c r="K39"/>
  <c r="E40"/>
  <c r="L40"/>
  <c r="E41"/>
  <c r="L41"/>
  <c r="E42"/>
  <c r="L42"/>
  <c r="M42"/>
  <c r="E43"/>
  <c r="L43"/>
  <c r="M43" s="1"/>
  <c r="E44"/>
  <c r="L44"/>
  <c r="M44" s="1"/>
  <c r="E45"/>
  <c r="L45"/>
  <c r="E46"/>
  <c r="L46"/>
  <c r="M46" s="1"/>
  <c r="F47"/>
  <c r="G47"/>
  <c r="H47"/>
  <c r="I47"/>
  <c r="J47"/>
  <c r="K47"/>
  <c r="E48"/>
  <c r="L48"/>
  <c r="E49"/>
  <c r="L49"/>
  <c r="E50"/>
  <c r="L50"/>
  <c r="M50" s="1"/>
  <c r="E51"/>
  <c r="L51"/>
  <c r="F52"/>
  <c r="G52"/>
  <c r="H52"/>
  <c r="I52"/>
  <c r="J52"/>
  <c r="K52"/>
  <c r="E53"/>
  <c r="L53"/>
  <c r="E54"/>
  <c r="L54"/>
  <c r="E55"/>
  <c r="L55"/>
  <c r="E56"/>
  <c r="L56"/>
  <c r="E57"/>
  <c r="L57"/>
  <c r="F58"/>
  <c r="G58"/>
  <c r="H58"/>
  <c r="I58"/>
  <c r="J58"/>
  <c r="K58"/>
  <c r="E59"/>
  <c r="L59"/>
  <c r="E60"/>
  <c r="E58" s="1"/>
  <c r="L60"/>
  <c r="F61"/>
  <c r="G61"/>
  <c r="H61"/>
  <c r="I61"/>
  <c r="J61"/>
  <c r="K61"/>
  <c r="E62"/>
  <c r="E61" s="1"/>
  <c r="L62"/>
  <c r="M62"/>
  <c r="E63"/>
  <c r="L63"/>
  <c r="L61" s="1"/>
  <c r="E64"/>
  <c r="L64"/>
  <c r="M64" s="1"/>
  <c r="F65"/>
  <c r="G65"/>
  <c r="H65"/>
  <c r="I65"/>
  <c r="J65"/>
  <c r="K65"/>
  <c r="E66"/>
  <c r="L66"/>
  <c r="M66" s="1"/>
  <c r="E67"/>
  <c r="L67"/>
  <c r="E68"/>
  <c r="L68"/>
  <c r="E69"/>
  <c r="L69"/>
  <c r="E70"/>
  <c r="L70"/>
  <c r="M70" s="1"/>
  <c r="E71"/>
  <c r="L71"/>
  <c r="E72"/>
  <c r="L72"/>
  <c r="E73"/>
  <c r="L73"/>
  <c r="F74"/>
  <c r="G74"/>
  <c r="H74"/>
  <c r="I74"/>
  <c r="G26" i="2" s="1"/>
  <c r="J74" i="3"/>
  <c r="H26" i="2" s="1"/>
  <c r="K74" i="3"/>
  <c r="I26" i="2" s="1"/>
  <c r="E75" i="3"/>
  <c r="L75"/>
  <c r="E76"/>
  <c r="L76"/>
  <c r="E77"/>
  <c r="P17" i="1" s="1"/>
  <c r="F17" s="1"/>
  <c r="L77" i="3"/>
  <c r="Q17" i="1" s="1"/>
  <c r="G17" s="1"/>
  <c r="N17" s="1"/>
  <c r="E78" i="3"/>
  <c r="L78"/>
  <c r="E79"/>
  <c r="L79"/>
  <c r="E80"/>
  <c r="L80"/>
  <c r="M80"/>
  <c r="E81"/>
  <c r="L81"/>
  <c r="M81" s="1"/>
  <c r="E82"/>
  <c r="L82"/>
  <c r="M82" s="1"/>
  <c r="E83"/>
  <c r="L83"/>
  <c r="E84"/>
  <c r="L84"/>
  <c r="M84" s="1"/>
  <c r="E85"/>
  <c r="L85"/>
  <c r="E86"/>
  <c r="L86"/>
  <c r="E87"/>
  <c r="L87"/>
  <c r="E88"/>
  <c r="L88"/>
  <c r="M88" s="1"/>
  <c r="E89"/>
  <c r="L89"/>
  <c r="F90"/>
  <c r="G90"/>
  <c r="H90"/>
  <c r="I90"/>
  <c r="J90"/>
  <c r="K90"/>
  <c r="E91"/>
  <c r="L91"/>
  <c r="E92"/>
  <c r="E90" s="1"/>
  <c r="L92"/>
  <c r="E93"/>
  <c r="L93"/>
  <c r="F94"/>
  <c r="G94"/>
  <c r="H94"/>
  <c r="I94"/>
  <c r="J94"/>
  <c r="K94"/>
  <c r="E95"/>
  <c r="L95"/>
  <c r="E96"/>
  <c r="L96"/>
  <c r="E97"/>
  <c r="L97"/>
  <c r="E98"/>
  <c r="L98"/>
  <c r="E99"/>
  <c r="L99"/>
  <c r="E100"/>
  <c r="L100"/>
  <c r="M100"/>
  <c r="E101"/>
  <c r="L101"/>
  <c r="M101" s="1"/>
  <c r="E102"/>
  <c r="L102"/>
  <c r="M102" s="1"/>
  <c r="E103"/>
  <c r="L103"/>
  <c r="E104"/>
  <c r="L104"/>
  <c r="M104" s="1"/>
  <c r="E105"/>
  <c r="L105"/>
  <c r="E106"/>
  <c r="L106"/>
  <c r="E107"/>
  <c r="L107"/>
  <c r="F108"/>
  <c r="G108"/>
  <c r="H108"/>
  <c r="I108"/>
  <c r="G31" i="2" s="1"/>
  <c r="J108" i="3"/>
  <c r="H31" i="2" s="1"/>
  <c r="K108" i="3"/>
  <c r="I31" i="2" s="1"/>
  <c r="E109" i="3"/>
  <c r="P27" i="1" s="1"/>
  <c r="F27" s="1"/>
  <c r="L109" i="3"/>
  <c r="Q27" i="1" s="1"/>
  <c r="G27" s="1"/>
  <c r="N27" s="1"/>
  <c r="E110" i="3"/>
  <c r="L110"/>
  <c r="M110" s="1"/>
  <c r="E111"/>
  <c r="L111"/>
  <c r="F112"/>
  <c r="G112"/>
  <c r="H112"/>
  <c r="I112"/>
  <c r="J112"/>
  <c r="K112"/>
  <c r="E113"/>
  <c r="L113"/>
  <c r="E114"/>
  <c r="L114"/>
  <c r="E115"/>
  <c r="L115"/>
  <c r="E116"/>
  <c r="L116"/>
  <c r="E117"/>
  <c r="L117"/>
  <c r="E118"/>
  <c r="L118"/>
  <c r="E119"/>
  <c r="L119"/>
  <c r="E120"/>
  <c r="L120"/>
  <c r="M120"/>
  <c r="F121"/>
  <c r="G121"/>
  <c r="H121"/>
  <c r="I121"/>
  <c r="J121"/>
  <c r="K121"/>
  <c r="E122"/>
  <c r="P36" i="1" s="1"/>
  <c r="F36" s="1"/>
  <c r="L122" i="3"/>
  <c r="Q36" i="1" s="1"/>
  <c r="G36" s="1"/>
  <c r="E123" i="3"/>
  <c r="P37" i="1" s="1"/>
  <c r="F37" s="1"/>
  <c r="L123" i="3"/>
  <c r="Q37" i="1" s="1"/>
  <c r="G37" s="1"/>
  <c r="E124" i="3"/>
  <c r="P38" i="1" s="1"/>
  <c r="F38" s="1"/>
  <c r="L124" i="3"/>
  <c r="Q38" i="1" s="1"/>
  <c r="G38" s="1"/>
  <c r="F125" i="3"/>
  <c r="G125"/>
  <c r="H125"/>
  <c r="I125"/>
  <c r="G33" i="2" s="1"/>
  <c r="J125" i="3"/>
  <c r="H33" i="2" s="1"/>
  <c r="K125" i="3"/>
  <c r="I33" i="2" s="1"/>
  <c r="E126" i="3"/>
  <c r="L126"/>
  <c r="E127"/>
  <c r="L127"/>
  <c r="E128"/>
  <c r="L128"/>
  <c r="M128" s="1"/>
  <c r="E129"/>
  <c r="L129"/>
  <c r="E130"/>
  <c r="L130"/>
  <c r="E131"/>
  <c r="L131"/>
  <c r="E132"/>
  <c r="L132"/>
  <c r="E133"/>
  <c r="L133"/>
  <c r="E134"/>
  <c r="L134"/>
  <c r="E135"/>
  <c r="P25" i="1" s="1"/>
  <c r="L135" i="3"/>
  <c r="Q25" i="1" s="1"/>
  <c r="E136" i="3"/>
  <c r="P26" i="1" s="1"/>
  <c r="F26" s="1"/>
  <c r="L136" i="3"/>
  <c r="M136"/>
  <c r="E137"/>
  <c r="L137"/>
  <c r="E138"/>
  <c r="L138"/>
  <c r="M138" s="1"/>
  <c r="F139"/>
  <c r="G139"/>
  <c r="H139"/>
  <c r="I139"/>
  <c r="G36" i="2" s="1"/>
  <c r="J139" i="3"/>
  <c r="H36" i="2" s="1"/>
  <c r="K139" i="3"/>
  <c r="I36" i="2" s="1"/>
  <c r="E140" i="3"/>
  <c r="L140"/>
  <c r="M140" s="1"/>
  <c r="E141"/>
  <c r="L141"/>
  <c r="F142"/>
  <c r="G142"/>
  <c r="H142"/>
  <c r="I142"/>
  <c r="J142"/>
  <c r="K142"/>
  <c r="E143"/>
  <c r="L143"/>
  <c r="E144"/>
  <c r="L144"/>
  <c r="E145"/>
  <c r="L145"/>
  <c r="E146"/>
  <c r="L146"/>
  <c r="M146" s="1"/>
  <c r="E147"/>
  <c r="L147"/>
  <c r="E148"/>
  <c r="L148"/>
  <c r="E149"/>
  <c r="L149"/>
  <c r="E150"/>
  <c r="L150"/>
  <c r="F151"/>
  <c r="G151"/>
  <c r="H151"/>
  <c r="I151"/>
  <c r="J151"/>
  <c r="K151"/>
  <c r="E152"/>
  <c r="L152"/>
  <c r="E153"/>
  <c r="L153"/>
  <c r="E154"/>
  <c r="L154"/>
  <c r="M154"/>
  <c r="E155"/>
  <c r="L155"/>
  <c r="M155" s="1"/>
  <c r="E156"/>
  <c r="L156"/>
  <c r="M156" s="1"/>
  <c r="E157"/>
  <c r="L157"/>
  <c r="E158"/>
  <c r="L158"/>
  <c r="M158" s="1"/>
  <c r="E159"/>
  <c r="L159"/>
  <c r="F160"/>
  <c r="G160"/>
  <c r="H160"/>
  <c r="I160"/>
  <c r="J160"/>
  <c r="K160"/>
  <c r="E161"/>
  <c r="L161"/>
  <c r="E162"/>
  <c r="L162"/>
  <c r="E163"/>
  <c r="L163"/>
  <c r="E164"/>
  <c r="L164"/>
  <c r="M164" s="1"/>
  <c r="E165"/>
  <c r="L165"/>
  <c r="E166"/>
  <c r="L166"/>
  <c r="E167"/>
  <c r="L167"/>
  <c r="E168"/>
  <c r="L168"/>
  <c r="H169"/>
  <c r="B174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F361"/>
  <c r="G361"/>
  <c r="H361"/>
  <c r="I361"/>
  <c r="J361"/>
  <c r="K361"/>
  <c r="E362"/>
  <c r="L362"/>
  <c r="E363"/>
  <c r="L363"/>
  <c r="E364"/>
  <c r="L364"/>
  <c r="E365"/>
  <c r="L365"/>
  <c r="M365"/>
  <c r="E366"/>
  <c r="L366"/>
  <c r="M366" s="1"/>
  <c r="E367"/>
  <c r="L367"/>
  <c r="M367" s="1"/>
  <c r="E368"/>
  <c r="L368"/>
  <c r="E369"/>
  <c r="L369"/>
  <c r="M369" s="1"/>
  <c r="E370"/>
  <c r="L370"/>
  <c r="E371"/>
  <c r="L371"/>
  <c r="E372"/>
  <c r="L372"/>
  <c r="E373"/>
  <c r="L373"/>
  <c r="M373" s="1"/>
  <c r="E374"/>
  <c r="L374"/>
  <c r="F375"/>
  <c r="G375"/>
  <c r="H375"/>
  <c r="I375"/>
  <c r="J375"/>
  <c r="K375"/>
  <c r="E376"/>
  <c r="L376"/>
  <c r="E377"/>
  <c r="L377"/>
  <c r="E378"/>
  <c r="L378"/>
  <c r="E379"/>
  <c r="L379"/>
  <c r="E380"/>
  <c r="L380"/>
  <c r="E381"/>
  <c r="L381"/>
  <c r="E382"/>
  <c r="L382"/>
  <c r="F383"/>
  <c r="G383"/>
  <c r="H383"/>
  <c r="I383"/>
  <c r="J383"/>
  <c r="K383"/>
  <c r="E384"/>
  <c r="L384"/>
  <c r="E385"/>
  <c r="E383" s="1"/>
  <c r="L385"/>
  <c r="M385"/>
  <c r="E386"/>
  <c r="L386"/>
  <c r="M386" s="1"/>
  <c r="E387"/>
  <c r="L387"/>
  <c r="M387" s="1"/>
  <c r="F388"/>
  <c r="G388"/>
  <c r="H388"/>
  <c r="I388"/>
  <c r="J388"/>
  <c r="K388"/>
  <c r="E389"/>
  <c r="L389"/>
  <c r="M389" s="1"/>
  <c r="E390"/>
  <c r="L390"/>
  <c r="F391"/>
  <c r="G391"/>
  <c r="H391"/>
  <c r="I391"/>
  <c r="J391"/>
  <c r="K391"/>
  <c r="E392"/>
  <c r="L392"/>
  <c r="E393"/>
  <c r="L393"/>
  <c r="E394"/>
  <c r="L394"/>
  <c r="E395"/>
  <c r="L395"/>
  <c r="M395"/>
  <c r="F396"/>
  <c r="G396"/>
  <c r="H396"/>
  <c r="I396"/>
  <c r="J396"/>
  <c r="K396"/>
  <c r="E397"/>
  <c r="L397"/>
  <c r="E398"/>
  <c r="L398"/>
  <c r="F399"/>
  <c r="G399"/>
  <c r="H399"/>
  <c r="I399"/>
  <c r="J399"/>
  <c r="K399"/>
  <c r="E400"/>
  <c r="L400"/>
  <c r="E401"/>
  <c r="E399" s="1"/>
  <c r="L401"/>
  <c r="F402"/>
  <c r="G402"/>
  <c r="H402"/>
  <c r="I402"/>
  <c r="J402"/>
  <c r="K402"/>
  <c r="E403"/>
  <c r="L403"/>
  <c r="E404"/>
  <c r="L404"/>
  <c r="E405"/>
  <c r="E60" i="2" s="1"/>
  <c r="L405" i="3"/>
  <c r="M405"/>
  <c r="F406"/>
  <c r="G406"/>
  <c r="H406"/>
  <c r="I406"/>
  <c r="J406"/>
  <c r="K406"/>
  <c r="E407"/>
  <c r="L407"/>
  <c r="M407" s="1"/>
  <c r="E408"/>
  <c r="L408"/>
  <c r="F409"/>
  <c r="G409"/>
  <c r="H409"/>
  <c r="I409"/>
  <c r="J409"/>
  <c r="K409"/>
  <c r="E410"/>
  <c r="L410"/>
  <c r="E411"/>
  <c r="E409" s="1"/>
  <c r="L411"/>
  <c r="M411" s="1"/>
  <c r="F412"/>
  <c r="G412"/>
  <c r="H412"/>
  <c r="I412"/>
  <c r="G62" i="2" s="1"/>
  <c r="J412" i="3"/>
  <c r="H62" i="2" s="1"/>
  <c r="K412" i="3"/>
  <c r="I62" i="2" s="1"/>
  <c r="E413" i="3"/>
  <c r="L413"/>
  <c r="E414"/>
  <c r="L414"/>
  <c r="E415"/>
  <c r="L415"/>
  <c r="M415" s="1"/>
  <c r="E416"/>
  <c r="L416"/>
  <c r="E417"/>
  <c r="L417"/>
  <c r="E418"/>
  <c r="L418"/>
  <c r="K419"/>
  <c r="M420"/>
  <c r="M421"/>
  <c r="E422"/>
  <c r="L422"/>
  <c r="M422" s="1"/>
  <c r="E423"/>
  <c r="L423"/>
  <c r="M423" s="1"/>
  <c r="E424"/>
  <c r="L424"/>
  <c r="M424"/>
  <c r="E425"/>
  <c r="L425"/>
  <c r="F426"/>
  <c r="F429" s="1"/>
  <c r="G426"/>
  <c r="H426"/>
  <c r="H429" s="1"/>
  <c r="I426"/>
  <c r="G59" i="2" s="1"/>
  <c r="J426" i="3"/>
  <c r="H59" i="2" s="1"/>
  <c r="K426" i="3"/>
  <c r="I59" i="2" s="1"/>
  <c r="E427" i="3"/>
  <c r="E426" s="1"/>
  <c r="L427"/>
  <c r="M427"/>
  <c r="E428"/>
  <c r="L428"/>
  <c r="M428" s="1"/>
  <c r="G429"/>
  <c r="I429"/>
  <c r="K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F461"/>
  <c r="G461"/>
  <c r="G597" s="1"/>
  <c r="G446" s="1"/>
  <c r="H461"/>
  <c r="I461"/>
  <c r="G76" i="2" s="1"/>
  <c r="J461" i="3"/>
  <c r="H76" i="2" s="1"/>
  <c r="K461" i="3"/>
  <c r="I76" i="2" s="1"/>
  <c r="E462" i="3"/>
  <c r="L462"/>
  <c r="E463"/>
  <c r="L463"/>
  <c r="M463" s="1"/>
  <c r="E464"/>
  <c r="L464"/>
  <c r="F465"/>
  <c r="G465"/>
  <c r="H465"/>
  <c r="I465"/>
  <c r="J465"/>
  <c r="K465"/>
  <c r="E466"/>
  <c r="L466"/>
  <c r="E467"/>
  <c r="L467"/>
  <c r="M467" s="1"/>
  <c r="F468"/>
  <c r="G468"/>
  <c r="H468"/>
  <c r="I468"/>
  <c r="J468"/>
  <c r="K468"/>
  <c r="E469"/>
  <c r="L469"/>
  <c r="M469" s="1"/>
  <c r="E470"/>
  <c r="L470"/>
  <c r="F471"/>
  <c r="G471"/>
  <c r="H471"/>
  <c r="I471"/>
  <c r="G80" i="2" s="1"/>
  <c r="J471" i="3"/>
  <c r="H80" i="2" s="1"/>
  <c r="K471" i="3"/>
  <c r="I80" i="2" s="1"/>
  <c r="E472" i="3"/>
  <c r="L472"/>
  <c r="E473"/>
  <c r="L473"/>
  <c r="E474"/>
  <c r="L474"/>
  <c r="E475"/>
  <c r="L475"/>
  <c r="E476"/>
  <c r="L476"/>
  <c r="E477"/>
  <c r="L477"/>
  <c r="F478"/>
  <c r="G478"/>
  <c r="H478"/>
  <c r="I478"/>
  <c r="J478"/>
  <c r="K478"/>
  <c r="E479"/>
  <c r="L479"/>
  <c r="M479"/>
  <c r="E480"/>
  <c r="E83" i="2" s="1"/>
  <c r="L480" i="3"/>
  <c r="M480" s="1"/>
  <c r="F481"/>
  <c r="G481"/>
  <c r="H481"/>
  <c r="I481"/>
  <c r="J481"/>
  <c r="K481"/>
  <c r="E482"/>
  <c r="L482"/>
  <c r="E483"/>
  <c r="L483"/>
  <c r="M483" s="1"/>
  <c r="E484"/>
  <c r="L484"/>
  <c r="E485"/>
  <c r="L485"/>
  <c r="M485" s="1"/>
  <c r="E486"/>
  <c r="L486"/>
  <c r="E487"/>
  <c r="L487"/>
  <c r="E488"/>
  <c r="L488"/>
  <c r="E489"/>
  <c r="L489"/>
  <c r="M489" s="1"/>
  <c r="E490"/>
  <c r="L490"/>
  <c r="E491"/>
  <c r="L491"/>
  <c r="E492"/>
  <c r="L492"/>
  <c r="E493"/>
  <c r="L493"/>
  <c r="E494"/>
  <c r="L494"/>
  <c r="E495"/>
  <c r="L495"/>
  <c r="E496"/>
  <c r="L496"/>
  <c r="F497"/>
  <c r="G497"/>
  <c r="H497"/>
  <c r="I497"/>
  <c r="G71" i="2" s="1"/>
  <c r="J497" i="3"/>
  <c r="H71" i="2" s="1"/>
  <c r="K497" i="3"/>
  <c r="I71" i="2" s="1"/>
  <c r="E498" i="3"/>
  <c r="L498"/>
  <c r="E499"/>
  <c r="E497" s="1"/>
  <c r="L499"/>
  <c r="M499"/>
  <c r="E500"/>
  <c r="L500"/>
  <c r="M500" s="1"/>
  <c r="E501"/>
  <c r="L501"/>
  <c r="M501" s="1"/>
  <c r="E502"/>
  <c r="E72" i="2" s="1"/>
  <c r="L502" i="3"/>
  <c r="F503"/>
  <c r="G503"/>
  <c r="H503"/>
  <c r="I503"/>
  <c r="J503"/>
  <c r="K503"/>
  <c r="E504"/>
  <c r="L504"/>
  <c r="E505"/>
  <c r="L505"/>
  <c r="M505" s="1"/>
  <c r="E506"/>
  <c r="L506"/>
  <c r="E507"/>
  <c r="L507"/>
  <c r="E508"/>
  <c r="L508"/>
  <c r="E509"/>
  <c r="L509"/>
  <c r="M509" s="1"/>
  <c r="E510"/>
  <c r="L510"/>
  <c r="E511"/>
  <c r="L511"/>
  <c r="F512"/>
  <c r="G512"/>
  <c r="H512"/>
  <c r="I512"/>
  <c r="J512"/>
  <c r="K512"/>
  <c r="E513"/>
  <c r="L513"/>
  <c r="E514"/>
  <c r="L514"/>
  <c r="E515"/>
  <c r="L515"/>
  <c r="F516"/>
  <c r="G516"/>
  <c r="H516"/>
  <c r="I516"/>
  <c r="J516"/>
  <c r="K516"/>
  <c r="E517"/>
  <c r="L517"/>
  <c r="M517"/>
  <c r="E518"/>
  <c r="L518"/>
  <c r="E519"/>
  <c r="L519"/>
  <c r="M519" s="1"/>
  <c r="E520"/>
  <c r="L520"/>
  <c r="F521"/>
  <c r="G521"/>
  <c r="H521"/>
  <c r="I521"/>
  <c r="J521"/>
  <c r="K521"/>
  <c r="E522"/>
  <c r="L522"/>
  <c r="E523"/>
  <c r="E521" s="1"/>
  <c r="L523"/>
  <c r="M523" s="1"/>
  <c r="F524"/>
  <c r="G524"/>
  <c r="H524"/>
  <c r="I524"/>
  <c r="J524"/>
  <c r="K524"/>
  <c r="E525"/>
  <c r="L525"/>
  <c r="E526"/>
  <c r="L526"/>
  <c r="E527"/>
  <c r="L527"/>
  <c r="M527" s="1"/>
  <c r="E528"/>
  <c r="L528"/>
  <c r="E529"/>
  <c r="L529"/>
  <c r="E530"/>
  <c r="L530"/>
  <c r="F531"/>
  <c r="G531"/>
  <c r="H531"/>
  <c r="I531"/>
  <c r="G89" i="2" s="1"/>
  <c r="J531" i="3"/>
  <c r="H89" i="2" s="1"/>
  <c r="K531" i="3"/>
  <c r="I89" i="2" s="1"/>
  <c r="E532" i="3"/>
  <c r="L532"/>
  <c r="E533"/>
  <c r="L533"/>
  <c r="E534"/>
  <c r="L534"/>
  <c r="E535"/>
  <c r="E84" i="2" s="1"/>
  <c r="L535" i="3"/>
  <c r="F536"/>
  <c r="G536"/>
  <c r="H536"/>
  <c r="I536"/>
  <c r="G85" i="2" s="1"/>
  <c r="J536" i="3"/>
  <c r="H85" i="2" s="1"/>
  <c r="K536" i="3"/>
  <c r="I85" i="2" s="1"/>
  <c r="E537" i="3"/>
  <c r="L537"/>
  <c r="M537"/>
  <c r="E538"/>
  <c r="L538"/>
  <c r="E539"/>
  <c r="L539"/>
  <c r="M539" s="1"/>
  <c r="E540"/>
  <c r="L540"/>
  <c r="F541"/>
  <c r="G541"/>
  <c r="H541"/>
  <c r="I541"/>
  <c r="J541"/>
  <c r="K541"/>
  <c r="E542"/>
  <c r="E73" i="2" s="1"/>
  <c r="L542" i="3"/>
  <c r="E543"/>
  <c r="E541" s="1"/>
  <c r="L543"/>
  <c r="M543" s="1"/>
  <c r="F544"/>
  <c r="G544"/>
  <c r="H544"/>
  <c r="I544"/>
  <c r="J544"/>
  <c r="K544"/>
  <c r="E545"/>
  <c r="L545"/>
  <c r="E546"/>
  <c r="L546"/>
  <c r="E547"/>
  <c r="P112" i="1" s="1"/>
  <c r="L547" i="3"/>
  <c r="Q112" i="1" s="1"/>
  <c r="E548" i="3"/>
  <c r="P113" i="1" s="1"/>
  <c r="F113" s="1"/>
  <c r="L548" i="3"/>
  <c r="Q113" i="1" s="1"/>
  <c r="G113" s="1"/>
  <c r="E549" i="3"/>
  <c r="L549"/>
  <c r="E550"/>
  <c r="L550"/>
  <c r="E551"/>
  <c r="L551"/>
  <c r="E552"/>
  <c r="L552"/>
  <c r="E553"/>
  <c r="L553"/>
  <c r="E554"/>
  <c r="L554"/>
  <c r="E555"/>
  <c r="L555"/>
  <c r="M555"/>
  <c r="E556"/>
  <c r="L556"/>
  <c r="M556" s="1"/>
  <c r="E557"/>
  <c r="L557"/>
  <c r="M557" s="1"/>
  <c r="E558"/>
  <c r="L558"/>
  <c r="E559"/>
  <c r="L559"/>
  <c r="M559" s="1"/>
  <c r="E560"/>
  <c r="L560"/>
  <c r="E561"/>
  <c r="L561"/>
  <c r="E562"/>
  <c r="L562"/>
  <c r="E563"/>
  <c r="L563"/>
  <c r="M563" s="1"/>
  <c r="E564"/>
  <c r="L564"/>
  <c r="E565"/>
  <c r="L565"/>
  <c r="F566"/>
  <c r="G566"/>
  <c r="H566"/>
  <c r="I566"/>
  <c r="J566"/>
  <c r="K566"/>
  <c r="E567"/>
  <c r="L567"/>
  <c r="E568"/>
  <c r="L568"/>
  <c r="E569"/>
  <c r="L569"/>
  <c r="E570"/>
  <c r="L570"/>
  <c r="E571"/>
  <c r="L571"/>
  <c r="M571"/>
  <c r="E572"/>
  <c r="L572"/>
  <c r="M572" s="1"/>
  <c r="E573"/>
  <c r="L573"/>
  <c r="M573" s="1"/>
  <c r="E574"/>
  <c r="L574"/>
  <c r="E575"/>
  <c r="L575"/>
  <c r="M575" s="1"/>
  <c r="E576"/>
  <c r="L576"/>
  <c r="E577"/>
  <c r="L577"/>
  <c r="E578"/>
  <c r="L578"/>
  <c r="E579"/>
  <c r="L579"/>
  <c r="M579" s="1"/>
  <c r="E580"/>
  <c r="L580"/>
  <c r="E581"/>
  <c r="L581"/>
  <c r="E582"/>
  <c r="L582"/>
  <c r="E583"/>
  <c r="L583"/>
  <c r="E584"/>
  <c r="L584"/>
  <c r="E585"/>
  <c r="L585"/>
  <c r="F586"/>
  <c r="G586"/>
  <c r="H586"/>
  <c r="I586"/>
  <c r="J586"/>
  <c r="K586"/>
  <c r="E587"/>
  <c r="E93" i="2" s="1"/>
  <c r="L587" i="3"/>
  <c r="M587"/>
  <c r="E588"/>
  <c r="L588"/>
  <c r="E589"/>
  <c r="L589"/>
  <c r="M589" s="1"/>
  <c r="E590"/>
  <c r="L590"/>
  <c r="F591"/>
  <c r="G591"/>
  <c r="H591"/>
  <c r="I591"/>
  <c r="G95" i="2" s="1"/>
  <c r="J591" i="3"/>
  <c r="H95" i="2" s="1"/>
  <c r="K591" i="3"/>
  <c r="I95" i="2" s="1"/>
  <c r="E592" i="3"/>
  <c r="L592"/>
  <c r="E593"/>
  <c r="L593"/>
  <c r="M593" s="1"/>
  <c r="E594"/>
  <c r="E96" i="2" s="1"/>
  <c r="L594" i="3"/>
  <c r="E595"/>
  <c r="L595"/>
  <c r="E596"/>
  <c r="L596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 s="1"/>
  <c r="F637"/>
  <c r="G637"/>
  <c r="H637"/>
  <c r="I637"/>
  <c r="J637"/>
  <c r="K637"/>
  <c r="E638"/>
  <c r="L638"/>
  <c r="M638"/>
  <c r="E639"/>
  <c r="L639"/>
  <c r="F640"/>
  <c r="G640"/>
  <c r="H640"/>
  <c r="I640"/>
  <c r="J640"/>
  <c r="K640"/>
  <c r="E641"/>
  <c r="L641"/>
  <c r="E642"/>
  <c r="L642"/>
  <c r="E643"/>
  <c r="L643"/>
  <c r="M643"/>
  <c r="E644"/>
  <c r="L644"/>
  <c r="E645"/>
  <c r="L645"/>
  <c r="M645"/>
  <c r="F646"/>
  <c r="G646"/>
  <c r="H646"/>
  <c r="I646"/>
  <c r="J646"/>
  <c r="K646"/>
  <c r="E647"/>
  <c r="L647"/>
  <c r="M647"/>
  <c r="E648"/>
  <c r="L648"/>
  <c r="M648"/>
  <c r="E649"/>
  <c r="L649"/>
  <c r="E650"/>
  <c r="L650"/>
  <c r="M650"/>
  <c r="E651"/>
  <c r="L651"/>
  <c r="M651"/>
  <c r="E652"/>
  <c r="L652"/>
  <c r="E653"/>
  <c r="L653"/>
  <c r="E654"/>
  <c r="L654"/>
  <c r="F655"/>
  <c r="G655"/>
  <c r="H655"/>
  <c r="I655"/>
  <c r="J655"/>
  <c r="K655"/>
  <c r="E656"/>
  <c r="L656"/>
  <c r="M656"/>
  <c r="E657"/>
  <c r="L657"/>
  <c r="M657" s="1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E664"/>
  <c r="L664"/>
  <c r="M664"/>
  <c r="E665"/>
  <c r="L665"/>
  <c r="M665" s="1"/>
  <c r="E666"/>
  <c r="L666"/>
  <c r="E667"/>
  <c r="L667"/>
  <c r="M667"/>
  <c r="E668"/>
  <c r="L668"/>
  <c r="E669"/>
  <c r="L669"/>
  <c r="E670"/>
  <c r="L670"/>
  <c r="E671"/>
  <c r="L671"/>
  <c r="M671"/>
  <c r="E672"/>
  <c r="L672"/>
  <c r="M672"/>
  <c r="F673"/>
  <c r="G673"/>
  <c r="H673"/>
  <c r="I673"/>
  <c r="J673"/>
  <c r="K673"/>
  <c r="E674"/>
  <c r="L674"/>
  <c r="M674"/>
  <c r="E675"/>
  <c r="L675"/>
  <c r="M675"/>
  <c r="E676"/>
  <c r="L676"/>
  <c r="F677"/>
  <c r="G677"/>
  <c r="H677"/>
  <c r="I677"/>
  <c r="J677"/>
  <c r="K677"/>
  <c r="E678"/>
  <c r="L678"/>
  <c r="E679"/>
  <c r="L679"/>
  <c r="E680"/>
  <c r="L680"/>
  <c r="E681"/>
  <c r="L681"/>
  <c r="M681"/>
  <c r="E682"/>
  <c r="L682"/>
  <c r="M682" s="1"/>
  <c r="F683"/>
  <c r="G683"/>
  <c r="H683"/>
  <c r="I683"/>
  <c r="J683"/>
  <c r="K683"/>
  <c r="E684"/>
  <c r="L684"/>
  <c r="E685"/>
  <c r="E683" s="1"/>
  <c r="L685"/>
  <c r="M685" s="1"/>
  <c r="E686"/>
  <c r="L686"/>
  <c r="E687"/>
  <c r="L687"/>
  <c r="M687" s="1"/>
  <c r="E688"/>
  <c r="L688"/>
  <c r="E689"/>
  <c r="L689"/>
  <c r="F690"/>
  <c r="G690"/>
  <c r="H690"/>
  <c r="I690"/>
  <c r="J690"/>
  <c r="K690"/>
  <c r="E691"/>
  <c r="L691"/>
  <c r="M691" s="1"/>
  <c r="E692"/>
  <c r="L692"/>
  <c r="E693"/>
  <c r="L693"/>
  <c r="E694"/>
  <c r="L694"/>
  <c r="E695"/>
  <c r="L695"/>
  <c r="E696"/>
  <c r="L696"/>
  <c r="E697"/>
  <c r="L697"/>
  <c r="E698"/>
  <c r="L698"/>
  <c r="F699"/>
  <c r="G699"/>
  <c r="H699"/>
  <c r="I699"/>
  <c r="J699"/>
  <c r="K699"/>
  <c r="E700"/>
  <c r="L700"/>
  <c r="E701"/>
  <c r="L701"/>
  <c r="M701" s="1"/>
  <c r="E702"/>
  <c r="L702"/>
  <c r="E703"/>
  <c r="L703"/>
  <c r="E704"/>
  <c r="L704"/>
  <c r="E705"/>
  <c r="L705"/>
  <c r="E706"/>
  <c r="L706"/>
  <c r="M706"/>
  <c r="E707"/>
  <c r="L707"/>
  <c r="F708"/>
  <c r="G708"/>
  <c r="H708"/>
  <c r="I708"/>
  <c r="J708"/>
  <c r="K708"/>
  <c r="E709"/>
  <c r="L709"/>
  <c r="E710"/>
  <c r="L710"/>
  <c r="E711"/>
  <c r="L711"/>
  <c r="M711" s="1"/>
  <c r="E712"/>
  <c r="L712"/>
  <c r="E713"/>
  <c r="L713"/>
  <c r="E714"/>
  <c r="L714"/>
  <c r="F715"/>
  <c r="G715"/>
  <c r="H715"/>
  <c r="I715"/>
  <c r="J715"/>
  <c r="K715"/>
  <c r="E716"/>
  <c r="L716"/>
  <c r="E717"/>
  <c r="L717"/>
  <c r="E718"/>
  <c r="L718"/>
  <c r="E719"/>
  <c r="L719"/>
  <c r="E720"/>
  <c r="L720"/>
  <c r="E721"/>
  <c r="L721"/>
  <c r="F722"/>
  <c r="G722"/>
  <c r="H722"/>
  <c r="I722"/>
  <c r="J722"/>
  <c r="K722"/>
  <c r="E723"/>
  <c r="L723"/>
  <c r="E724"/>
  <c r="L724"/>
  <c r="E725"/>
  <c r="L725"/>
  <c r="F726"/>
  <c r="G726"/>
  <c r="H726"/>
  <c r="I726"/>
  <c r="J726"/>
  <c r="K726"/>
  <c r="E727"/>
  <c r="L727"/>
  <c r="M727"/>
  <c r="E728"/>
  <c r="L728"/>
  <c r="M728" s="1"/>
  <c r="E729"/>
  <c r="L729"/>
  <c r="M729" s="1"/>
  <c r="E730"/>
  <c r="L730"/>
  <c r="E731"/>
  <c r="L731"/>
  <c r="M731" s="1"/>
  <c r="E732"/>
  <c r="L732"/>
  <c r="E733"/>
  <c r="L733"/>
  <c r="F734"/>
  <c r="G734"/>
  <c r="H734"/>
  <c r="I734"/>
  <c r="J734"/>
  <c r="K734"/>
  <c r="E735"/>
  <c r="L735"/>
  <c r="E736"/>
  <c r="L736"/>
  <c r="E737"/>
  <c r="L737"/>
  <c r="M737" s="1"/>
  <c r="F738"/>
  <c r="G738"/>
  <c r="H738"/>
  <c r="I738"/>
  <c r="J738"/>
  <c r="K738"/>
  <c r="E739"/>
  <c r="L739"/>
  <c r="E740"/>
  <c r="L740"/>
  <c r="E741"/>
  <c r="L741"/>
  <c r="E742"/>
  <c r="L742"/>
  <c r="E744"/>
  <c r="L744"/>
  <c r="E745"/>
  <c r="L745"/>
  <c r="E746"/>
  <c r="L746"/>
  <c r="M747"/>
  <c r="E748"/>
  <c r="L748"/>
  <c r="M749"/>
  <c r="M750"/>
  <c r="M751"/>
  <c r="D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L776"/>
  <c r="M776"/>
  <c r="E777"/>
  <c r="L777"/>
  <c r="F778"/>
  <c r="G778"/>
  <c r="H778"/>
  <c r="I778"/>
  <c r="J778"/>
  <c r="K778"/>
  <c r="E779"/>
  <c r="L779"/>
  <c r="E780"/>
  <c r="L780"/>
  <c r="M780" s="1"/>
  <c r="E781"/>
  <c r="L781"/>
  <c r="E782"/>
  <c r="L782"/>
  <c r="E783"/>
  <c r="L783"/>
  <c r="F784"/>
  <c r="G784"/>
  <c r="H784"/>
  <c r="I784"/>
  <c r="J784"/>
  <c r="K784"/>
  <c r="E785"/>
  <c r="L785"/>
  <c r="M785"/>
  <c r="E786"/>
  <c r="L786"/>
  <c r="M786"/>
  <c r="E787"/>
  <c r="L787"/>
  <c r="E788"/>
  <c r="L788"/>
  <c r="M788"/>
  <c r="E789"/>
  <c r="L789"/>
  <c r="M789"/>
  <c r="E790"/>
  <c r="L790"/>
  <c r="E791"/>
  <c r="L791"/>
  <c r="E792"/>
  <c r="L792"/>
  <c r="F793"/>
  <c r="G793"/>
  <c r="H793"/>
  <c r="I793"/>
  <c r="J793"/>
  <c r="K793"/>
  <c r="E794"/>
  <c r="L794"/>
  <c r="M794" s="1"/>
  <c r="E795"/>
  <c r="L795"/>
  <c r="E796"/>
  <c r="L796"/>
  <c r="E797"/>
  <c r="L797"/>
  <c r="E798"/>
  <c r="L798"/>
  <c r="E799"/>
  <c r="L799"/>
  <c r="E800"/>
  <c r="L800"/>
  <c r="E801"/>
  <c r="L801"/>
  <c r="E802"/>
  <c r="L802"/>
  <c r="E803"/>
  <c r="L803"/>
  <c r="E804"/>
  <c r="L804"/>
  <c r="E805"/>
  <c r="L805"/>
  <c r="E806"/>
  <c r="L806"/>
  <c r="E807"/>
  <c r="L807"/>
  <c r="E808"/>
  <c r="L808"/>
  <c r="E809"/>
  <c r="L809"/>
  <c r="E810"/>
  <c r="L810"/>
  <c r="M810"/>
  <c r="F811"/>
  <c r="G811"/>
  <c r="H811"/>
  <c r="I811"/>
  <c r="J811"/>
  <c r="K811"/>
  <c r="E812"/>
  <c r="L812"/>
  <c r="M812" s="1"/>
  <c r="E813"/>
  <c r="L813"/>
  <c r="E814"/>
  <c r="L814"/>
  <c r="M814" s="1"/>
  <c r="F815"/>
  <c r="G815"/>
  <c r="H815"/>
  <c r="I815"/>
  <c r="J815"/>
  <c r="K815"/>
  <c r="E816"/>
  <c r="L816"/>
  <c r="E817"/>
  <c r="L817"/>
  <c r="E818"/>
  <c r="L818"/>
  <c r="M818" s="1"/>
  <c r="E819"/>
  <c r="L819"/>
  <c r="E820"/>
  <c r="L820"/>
  <c r="F821"/>
  <c r="G821"/>
  <c r="H821"/>
  <c r="I821"/>
  <c r="J821"/>
  <c r="K821"/>
  <c r="E822"/>
  <c r="L822"/>
  <c r="E823"/>
  <c r="L823"/>
  <c r="E824"/>
  <c r="L824"/>
  <c r="E825"/>
  <c r="L825"/>
  <c r="E826"/>
  <c r="L826"/>
  <c r="E827"/>
  <c r="L827"/>
  <c r="F828"/>
  <c r="G828"/>
  <c r="H828"/>
  <c r="I828"/>
  <c r="J828"/>
  <c r="K828"/>
  <c r="E829"/>
  <c r="L829"/>
  <c r="E830"/>
  <c r="L830"/>
  <c r="M830" s="1"/>
  <c r="E831"/>
  <c r="L831"/>
  <c r="E832"/>
  <c r="L832"/>
  <c r="E833"/>
  <c r="L833"/>
  <c r="E834"/>
  <c r="L834"/>
  <c r="E835"/>
  <c r="L835"/>
  <c r="E836"/>
  <c r="L836"/>
  <c r="F837"/>
  <c r="G837"/>
  <c r="H837"/>
  <c r="I837"/>
  <c r="J837"/>
  <c r="K837"/>
  <c r="E838"/>
  <c r="L838"/>
  <c r="E839"/>
  <c r="L839"/>
  <c r="E840"/>
  <c r="L840"/>
  <c r="E841"/>
  <c r="L841"/>
  <c r="E842"/>
  <c r="L842"/>
  <c r="E843"/>
  <c r="L843"/>
  <c r="E844"/>
  <c r="L844"/>
  <c r="E845"/>
  <c r="L845"/>
  <c r="F846"/>
  <c r="G846"/>
  <c r="H846"/>
  <c r="I846"/>
  <c r="J846"/>
  <c r="K846"/>
  <c r="E847"/>
  <c r="L847"/>
  <c r="E848"/>
  <c r="L848"/>
  <c r="M848"/>
  <c r="E849"/>
  <c r="L849"/>
  <c r="M849" s="1"/>
  <c r="E850"/>
  <c r="L850"/>
  <c r="M850" s="1"/>
  <c r="E851"/>
  <c r="L851"/>
  <c r="E852"/>
  <c r="L852"/>
  <c r="M852" s="1"/>
  <c r="F853"/>
  <c r="G853"/>
  <c r="H853"/>
  <c r="I853"/>
  <c r="J853"/>
  <c r="K853"/>
  <c r="E854"/>
  <c r="L854"/>
  <c r="M854" s="1"/>
  <c r="E855"/>
  <c r="L855"/>
  <c r="E856"/>
  <c r="L856"/>
  <c r="E857"/>
  <c r="L857"/>
  <c r="E858"/>
  <c r="L858"/>
  <c r="E859"/>
  <c r="L859"/>
  <c r="F860"/>
  <c r="G860"/>
  <c r="H860"/>
  <c r="I860"/>
  <c r="J860"/>
  <c r="K860"/>
  <c r="E861"/>
  <c r="L861"/>
  <c r="E862"/>
  <c r="E860" s="1"/>
  <c r="L862"/>
  <c r="E863"/>
  <c r="L863"/>
  <c r="F864"/>
  <c r="G864"/>
  <c r="H864"/>
  <c r="I864"/>
  <c r="J864"/>
  <c r="K864"/>
  <c r="E865"/>
  <c r="L865"/>
  <c r="E866"/>
  <c r="L866"/>
  <c r="M866" s="1"/>
  <c r="E867"/>
  <c r="L867"/>
  <c r="E868"/>
  <c r="L868"/>
  <c r="E869"/>
  <c r="L869"/>
  <c r="E870"/>
  <c r="L870"/>
  <c r="E871"/>
  <c r="L871"/>
  <c r="F872"/>
  <c r="G872"/>
  <c r="H872"/>
  <c r="I872"/>
  <c r="J872"/>
  <c r="K872"/>
  <c r="E873"/>
  <c r="L873"/>
  <c r="E874"/>
  <c r="E872" s="1"/>
  <c r="L874"/>
  <c r="E875"/>
  <c r="L875"/>
  <c r="F876"/>
  <c r="G876"/>
  <c r="H876"/>
  <c r="I876"/>
  <c r="J876"/>
  <c r="K876"/>
  <c r="E877"/>
  <c r="L877"/>
  <c r="E878"/>
  <c r="L878"/>
  <c r="E879"/>
  <c r="L879"/>
  <c r="E880"/>
  <c r="L880"/>
  <c r="E882"/>
  <c r="L882"/>
  <c r="E883"/>
  <c r="L883"/>
  <c r="E884"/>
  <c r="L884"/>
  <c r="M885"/>
  <c r="E886"/>
  <c r="L886"/>
  <c r="M886" s="1"/>
  <c r="M887"/>
  <c r="M888"/>
  <c r="M889"/>
  <c r="D890"/>
  <c r="N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L914"/>
  <c r="E915"/>
  <c r="E913" s="1"/>
  <c r="L915"/>
  <c r="F916"/>
  <c r="G916"/>
  <c r="H916"/>
  <c r="I916"/>
  <c r="J916"/>
  <c r="K916"/>
  <c r="E917"/>
  <c r="L917"/>
  <c r="E918"/>
  <c r="L918"/>
  <c r="E919"/>
  <c r="L919"/>
  <c r="M919"/>
  <c r="E920"/>
  <c r="L920"/>
  <c r="M920" s="1"/>
  <c r="E921"/>
  <c r="L921"/>
  <c r="M921" s="1"/>
  <c r="F922"/>
  <c r="G922"/>
  <c r="H922"/>
  <c r="I922"/>
  <c r="J922"/>
  <c r="K922"/>
  <c r="E923"/>
  <c r="L923"/>
  <c r="M923" s="1"/>
  <c r="E924"/>
  <c r="L924"/>
  <c r="E925"/>
  <c r="L925"/>
  <c r="E926"/>
  <c r="L926"/>
  <c r="E927"/>
  <c r="L927"/>
  <c r="M927" s="1"/>
  <c r="E928"/>
  <c r="L928"/>
  <c r="E929"/>
  <c r="L929"/>
  <c r="E930"/>
  <c r="L930"/>
  <c r="F931"/>
  <c r="G931"/>
  <c r="H931"/>
  <c r="I931"/>
  <c r="J931"/>
  <c r="K931"/>
  <c r="E932"/>
  <c r="L932"/>
  <c r="E933"/>
  <c r="L933"/>
  <c r="E934"/>
  <c r="L934"/>
  <c r="E935"/>
  <c r="L935"/>
  <c r="E936"/>
  <c r="L936"/>
  <c r="E937"/>
  <c r="L937"/>
  <c r="E938"/>
  <c r="L938"/>
  <c r="E939"/>
  <c r="L939"/>
  <c r="E940"/>
  <c r="L940"/>
  <c r="E941"/>
  <c r="L941"/>
  <c r="E942"/>
  <c r="L942"/>
  <c r="E943"/>
  <c r="L943"/>
  <c r="E944"/>
  <c r="L944"/>
  <c r="E945"/>
  <c r="L945"/>
  <c r="M945" s="1"/>
  <c r="E946"/>
  <c r="L946"/>
  <c r="E947"/>
  <c r="L947"/>
  <c r="E948"/>
  <c r="L948"/>
  <c r="M948"/>
  <c r="F949"/>
  <c r="G949"/>
  <c r="H949"/>
  <c r="I949"/>
  <c r="J949"/>
  <c r="K949"/>
  <c r="E950"/>
  <c r="L950"/>
  <c r="E951"/>
  <c r="L951"/>
  <c r="E952"/>
  <c r="L952"/>
  <c r="F953"/>
  <c r="G953"/>
  <c r="H953"/>
  <c r="I953"/>
  <c r="J953"/>
  <c r="K953"/>
  <c r="E954"/>
  <c r="L954"/>
  <c r="E955"/>
  <c r="L955"/>
  <c r="M955" s="1"/>
  <c r="E956"/>
  <c r="L956"/>
  <c r="E957"/>
  <c r="L957"/>
  <c r="E958"/>
  <c r="L958"/>
  <c r="F959"/>
  <c r="G959"/>
  <c r="H959"/>
  <c r="I959"/>
  <c r="J959"/>
  <c r="K959"/>
  <c r="E960"/>
  <c r="L960"/>
  <c r="E961"/>
  <c r="L961"/>
  <c r="E962"/>
  <c r="L962"/>
  <c r="E963"/>
  <c r="L963"/>
  <c r="E964"/>
  <c r="L964"/>
  <c r="E965"/>
  <c r="L965"/>
  <c r="F966"/>
  <c r="G966"/>
  <c r="H966"/>
  <c r="I966"/>
  <c r="J966"/>
  <c r="K966"/>
  <c r="E967"/>
  <c r="L967"/>
  <c r="E968"/>
  <c r="L968"/>
  <c r="E969"/>
  <c r="L969"/>
  <c r="E970"/>
  <c r="L970"/>
  <c r="E971"/>
  <c r="L971"/>
  <c r="E972"/>
  <c r="L972"/>
  <c r="E973"/>
  <c r="M973" s="1"/>
  <c r="L973"/>
  <c r="E974"/>
  <c r="L974"/>
  <c r="F975"/>
  <c r="G975"/>
  <c r="H975"/>
  <c r="I975"/>
  <c r="J975"/>
  <c r="K975"/>
  <c r="E976"/>
  <c r="L976"/>
  <c r="E977"/>
  <c r="L977"/>
  <c r="E978"/>
  <c r="L978"/>
  <c r="E979"/>
  <c r="L979"/>
  <c r="E980"/>
  <c r="L980"/>
  <c r="E981"/>
  <c r="L981"/>
  <c r="E982"/>
  <c r="L982"/>
  <c r="E983"/>
  <c r="L983"/>
  <c r="M983"/>
  <c r="F984"/>
  <c r="G984"/>
  <c r="H984"/>
  <c r="I984"/>
  <c r="J984"/>
  <c r="K984"/>
  <c r="E985"/>
  <c r="L985"/>
  <c r="M985" s="1"/>
  <c r="E986"/>
  <c r="L986"/>
  <c r="E987"/>
  <c r="L987"/>
  <c r="M987" s="1"/>
  <c r="E988"/>
  <c r="L988"/>
  <c r="E989"/>
  <c r="L989"/>
  <c r="E990"/>
  <c r="L990"/>
  <c r="F991"/>
  <c r="G991"/>
  <c r="H991"/>
  <c r="I991"/>
  <c r="J991"/>
  <c r="K991"/>
  <c r="E992"/>
  <c r="L992"/>
  <c r="E993"/>
  <c r="L993"/>
  <c r="M993" s="1"/>
  <c r="E994"/>
  <c r="L994"/>
  <c r="E995"/>
  <c r="L995"/>
  <c r="E996"/>
  <c r="L996"/>
  <c r="E997"/>
  <c r="L997"/>
  <c r="F998"/>
  <c r="G998"/>
  <c r="H998"/>
  <c r="I998"/>
  <c r="J998"/>
  <c r="K998"/>
  <c r="E999"/>
  <c r="L999"/>
  <c r="E1000"/>
  <c r="L1000"/>
  <c r="E1001"/>
  <c r="L1001"/>
  <c r="F1002"/>
  <c r="G1002"/>
  <c r="H1002"/>
  <c r="I1002"/>
  <c r="J1002"/>
  <c r="K1002"/>
  <c r="E1003"/>
  <c r="L1003"/>
  <c r="M1003" s="1"/>
  <c r="E1004"/>
  <c r="L1004"/>
  <c r="E1005"/>
  <c r="L1005"/>
  <c r="M1005" s="1"/>
  <c r="E1006"/>
  <c r="L1006"/>
  <c r="E1007"/>
  <c r="L1007"/>
  <c r="E1008"/>
  <c r="L1008"/>
  <c r="E1009"/>
  <c r="L1009"/>
  <c r="M1009" s="1"/>
  <c r="F1010"/>
  <c r="G1010"/>
  <c r="H1010"/>
  <c r="I1010"/>
  <c r="J1010"/>
  <c r="K1010"/>
  <c r="E1011"/>
  <c r="L1011"/>
  <c r="E1012"/>
  <c r="L1012"/>
  <c r="E1013"/>
  <c r="L1013"/>
  <c r="F1014"/>
  <c r="G1014"/>
  <c r="H1014"/>
  <c r="I1014"/>
  <c r="J1014"/>
  <c r="K1014"/>
  <c r="E1015"/>
  <c r="L1015"/>
  <c r="E1016"/>
  <c r="L1016"/>
  <c r="E1017"/>
  <c r="L1017"/>
  <c r="E1018"/>
  <c r="L1018"/>
  <c r="E1020"/>
  <c r="L1020"/>
  <c r="E1021"/>
  <c r="L1021"/>
  <c r="E1022"/>
  <c r="L1022"/>
  <c r="M1023"/>
  <c r="E1024"/>
  <c r="L1024"/>
  <c r="M1025"/>
  <c r="M1026"/>
  <c r="M1027"/>
  <c r="D1028"/>
  <c r="M1031"/>
  <c r="M1032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K597" i="3" l="1"/>
  <c r="K446" s="1"/>
  <c r="E959"/>
  <c r="M1017"/>
  <c r="M1001"/>
  <c r="M965"/>
  <c r="M961"/>
  <c r="M957"/>
  <c r="M956"/>
  <c r="M947"/>
  <c r="M946"/>
  <c r="M937"/>
  <c r="M878"/>
  <c r="M870"/>
  <c r="M868"/>
  <c r="M867"/>
  <c r="M838"/>
  <c r="M834"/>
  <c r="M832"/>
  <c r="M831"/>
  <c r="M802"/>
  <c r="M798"/>
  <c r="M796"/>
  <c r="M795"/>
  <c r="M721"/>
  <c r="M717"/>
  <c r="M713"/>
  <c r="M712"/>
  <c r="M705"/>
  <c r="M703"/>
  <c r="M702"/>
  <c r="M639"/>
  <c r="M583"/>
  <c r="M581"/>
  <c r="Q130" i="1"/>
  <c r="G130" s="1"/>
  <c r="M567" i="3"/>
  <c r="M565"/>
  <c r="M564"/>
  <c r="M551"/>
  <c r="M549"/>
  <c r="M547"/>
  <c r="M533"/>
  <c r="M529"/>
  <c r="M528"/>
  <c r="M513"/>
  <c r="M511"/>
  <c r="M510"/>
  <c r="M493"/>
  <c r="M491"/>
  <c r="M490"/>
  <c r="M475"/>
  <c r="M473"/>
  <c r="M470"/>
  <c r="E468"/>
  <c r="M417"/>
  <c r="M416"/>
  <c r="M401"/>
  <c r="M397"/>
  <c r="M379"/>
  <c r="M377"/>
  <c r="G419"/>
  <c r="M374"/>
  <c r="M168"/>
  <c r="M166"/>
  <c r="M165"/>
  <c r="M150"/>
  <c r="M148"/>
  <c r="M147"/>
  <c r="M132"/>
  <c r="M130"/>
  <c r="M129"/>
  <c r="M116"/>
  <c r="M114"/>
  <c r="M111"/>
  <c r="P16" i="1"/>
  <c r="F16" s="1"/>
  <c r="M96" i="3"/>
  <c r="M92"/>
  <c r="M89"/>
  <c r="M76"/>
  <c r="M72"/>
  <c r="M71"/>
  <c r="M56"/>
  <c r="M54"/>
  <c r="M51"/>
  <c r="M38"/>
  <c r="M36"/>
  <c r="L127" i="1"/>
  <c r="I127"/>
  <c r="J99"/>
  <c r="J67"/>
  <c r="Q9"/>
  <c r="M1013" i="3"/>
  <c r="M1011"/>
  <c r="M997"/>
  <c r="M995"/>
  <c r="M994"/>
  <c r="M979"/>
  <c r="M977"/>
  <c r="M974"/>
  <c r="M969"/>
  <c r="M967"/>
  <c r="M941"/>
  <c r="M939"/>
  <c r="M938"/>
  <c r="M933"/>
  <c r="M929"/>
  <c r="M928"/>
  <c r="M915"/>
  <c r="K1028"/>
  <c r="M882"/>
  <c r="M880"/>
  <c r="M879"/>
  <c r="E876"/>
  <c r="M858"/>
  <c r="M856"/>
  <c r="M855"/>
  <c r="M842"/>
  <c r="M840"/>
  <c r="M839"/>
  <c r="M824"/>
  <c r="M820"/>
  <c r="M819"/>
  <c r="F890"/>
  <c r="M806"/>
  <c r="M804"/>
  <c r="M803"/>
  <c r="M790"/>
  <c r="M782"/>
  <c r="M781"/>
  <c r="N752"/>
  <c r="M741"/>
  <c r="M739"/>
  <c r="L722"/>
  <c r="M707"/>
  <c r="M695"/>
  <c r="M693"/>
  <c r="M692"/>
  <c r="M649"/>
  <c r="M641"/>
  <c r="E637"/>
  <c r="M637" s="1"/>
  <c r="L637"/>
  <c r="M595"/>
  <c r="M594"/>
  <c r="M585"/>
  <c r="M584"/>
  <c r="M577"/>
  <c r="M576"/>
  <c r="M569"/>
  <c r="M561"/>
  <c r="M560"/>
  <c r="M553"/>
  <c r="M552"/>
  <c r="M545"/>
  <c r="M535"/>
  <c r="M534"/>
  <c r="E531"/>
  <c r="M525"/>
  <c r="M515"/>
  <c r="E512"/>
  <c r="M507"/>
  <c r="M506"/>
  <c r="M495"/>
  <c r="M494"/>
  <c r="M487"/>
  <c r="M486"/>
  <c r="M477"/>
  <c r="M476"/>
  <c r="P94" i="1"/>
  <c r="F94" s="1"/>
  <c r="L468" i="3"/>
  <c r="M425"/>
  <c r="M413"/>
  <c r="M403"/>
  <c r="M393"/>
  <c r="M390"/>
  <c r="E388"/>
  <c r="M381"/>
  <c r="M380"/>
  <c r="M371"/>
  <c r="M370"/>
  <c r="M363"/>
  <c r="I419"/>
  <c r="M162"/>
  <c r="M159"/>
  <c r="M152"/>
  <c r="M144"/>
  <c r="L139"/>
  <c r="Q45" i="1" s="1"/>
  <c r="G45" s="1"/>
  <c r="N45" s="1"/>
  <c r="E139" i="3"/>
  <c r="F169"/>
  <c r="M134"/>
  <c r="M133"/>
  <c r="M126"/>
  <c r="M124"/>
  <c r="M118"/>
  <c r="M106"/>
  <c r="M105"/>
  <c r="M98"/>
  <c r="M97"/>
  <c r="M86"/>
  <c r="M85"/>
  <c r="M78"/>
  <c r="M68"/>
  <c r="M60"/>
  <c r="M57"/>
  <c r="M48"/>
  <c r="M40"/>
  <c r="M32"/>
  <c r="M31"/>
  <c r="E28"/>
  <c r="L95" i="1"/>
  <c r="L63"/>
  <c r="J46"/>
  <c r="J23"/>
  <c r="I30" i="2"/>
  <c r="G30"/>
  <c r="J132" i="1"/>
  <c r="L132"/>
  <c r="I118"/>
  <c r="L106"/>
  <c r="I106"/>
  <c r="J106"/>
  <c r="L89"/>
  <c r="I89"/>
  <c r="J89"/>
  <c r="I71"/>
  <c r="I56"/>
  <c r="J28"/>
  <c r="J48" s="1"/>
  <c r="L9"/>
  <c r="J95"/>
  <c r="J63"/>
  <c r="L46"/>
  <c r="I46"/>
  <c r="L28"/>
  <c r="I28"/>
  <c r="L23"/>
  <c r="I23"/>
  <c r="N130"/>
  <c r="N113"/>
  <c r="N38"/>
  <c r="N37"/>
  <c r="N36"/>
  <c r="F96" i="2"/>
  <c r="F84"/>
  <c r="F82"/>
  <c r="J127" i="1"/>
  <c r="J118"/>
  <c r="J120" s="1"/>
  <c r="L114"/>
  <c r="L120" s="1"/>
  <c r="I114"/>
  <c r="I120" s="1"/>
  <c r="L99"/>
  <c r="L101" s="1"/>
  <c r="L84" s="1"/>
  <c r="I99"/>
  <c r="I101" s="1"/>
  <c r="I84" s="1"/>
  <c r="L81"/>
  <c r="I81"/>
  <c r="J71"/>
  <c r="L67"/>
  <c r="I67"/>
  <c r="J56"/>
  <c r="N9"/>
  <c r="E991" i="3"/>
  <c r="M1021"/>
  <c r="M1018"/>
  <c r="M1015"/>
  <c r="M1007"/>
  <c r="M1006"/>
  <c r="M999"/>
  <c r="M989"/>
  <c r="M988"/>
  <c r="M981"/>
  <c r="M980"/>
  <c r="M971"/>
  <c r="M970"/>
  <c r="M963"/>
  <c r="M962"/>
  <c r="M951"/>
  <c r="M943"/>
  <c r="M942"/>
  <c r="M935"/>
  <c r="M934"/>
  <c r="M925"/>
  <c r="M924"/>
  <c r="M917"/>
  <c r="G1028"/>
  <c r="M884"/>
  <c r="M883"/>
  <c r="E881"/>
  <c r="M874"/>
  <c r="M871"/>
  <c r="M862"/>
  <c r="M859"/>
  <c r="L853"/>
  <c r="M844"/>
  <c r="M843"/>
  <c r="M836"/>
  <c r="M835"/>
  <c r="M826"/>
  <c r="M825"/>
  <c r="M816"/>
  <c r="M808"/>
  <c r="M807"/>
  <c r="M800"/>
  <c r="M799"/>
  <c r="M792"/>
  <c r="M791"/>
  <c r="E591"/>
  <c r="L566"/>
  <c r="E566"/>
  <c r="J597"/>
  <c r="J446" s="1"/>
  <c r="H597"/>
  <c r="H446" s="1"/>
  <c r="F597"/>
  <c r="F446" s="1"/>
  <c r="L48" i="1"/>
  <c r="I48"/>
  <c r="F9"/>
  <c r="I9"/>
  <c r="P9"/>
  <c r="L821" i="3"/>
  <c r="J890"/>
  <c r="M745"/>
  <c r="M742"/>
  <c r="L734"/>
  <c r="M733"/>
  <c r="M732"/>
  <c r="M725"/>
  <c r="M724"/>
  <c r="M723"/>
  <c r="E722"/>
  <c r="M719"/>
  <c r="L586"/>
  <c r="J101" i="1"/>
  <c r="L77"/>
  <c r="L83" s="1"/>
  <c r="I77"/>
  <c r="J77"/>
  <c r="J83" s="1"/>
  <c r="L536" i="3"/>
  <c r="E536"/>
  <c r="L516"/>
  <c r="E516"/>
  <c r="L512"/>
  <c r="E503"/>
  <c r="L391"/>
  <c r="J419"/>
  <c r="H419"/>
  <c r="F419"/>
  <c r="L375"/>
  <c r="L361"/>
  <c r="L160"/>
  <c r="L142"/>
  <c r="I37" i="2"/>
  <c r="G37"/>
  <c r="Q19" i="1"/>
  <c r="G19" s="1"/>
  <c r="N19" s="1"/>
  <c r="Q40"/>
  <c r="G40" s="1"/>
  <c r="N40" s="1"/>
  <c r="Q22"/>
  <c r="G22" s="1"/>
  <c r="N22" s="1"/>
  <c r="I32" i="2"/>
  <c r="G32"/>
  <c r="G169" i="3"/>
  <c r="E94"/>
  <c r="L90"/>
  <c r="E74"/>
  <c r="L65"/>
  <c r="E65"/>
  <c r="L58"/>
  <c r="L52"/>
  <c r="L33"/>
  <c r="E33"/>
  <c r="E22"/>
  <c r="H23" i="2"/>
  <c r="F83"/>
  <c r="M718" i="3"/>
  <c r="E715"/>
  <c r="M709"/>
  <c r="I752"/>
  <c r="M697"/>
  <c r="M696"/>
  <c r="M689"/>
  <c r="M688"/>
  <c r="M679"/>
  <c r="M676"/>
  <c r="E673"/>
  <c r="M673" s="1"/>
  <c r="M669"/>
  <c r="M668"/>
  <c r="M663"/>
  <c r="M653"/>
  <c r="M652"/>
  <c r="M644"/>
  <c r="I597"/>
  <c r="I446" s="1"/>
  <c r="M596"/>
  <c r="L591"/>
  <c r="M590"/>
  <c r="M582"/>
  <c r="E74" i="2"/>
  <c r="M578" i="3"/>
  <c r="M574"/>
  <c r="M570"/>
  <c r="M562"/>
  <c r="M558"/>
  <c r="M554"/>
  <c r="M550"/>
  <c r="L544"/>
  <c r="E544"/>
  <c r="L541"/>
  <c r="M540"/>
  <c r="L531"/>
  <c r="M530"/>
  <c r="L524"/>
  <c r="Q123" i="1" s="1"/>
  <c r="G123" s="1"/>
  <c r="N123" s="1"/>
  <c r="E524" i="3"/>
  <c r="L521"/>
  <c r="I88" i="2"/>
  <c r="G88"/>
  <c r="M520" i="3"/>
  <c r="M508"/>
  <c r="L503"/>
  <c r="I87" i="2"/>
  <c r="G87"/>
  <c r="M502" i="3"/>
  <c r="L497"/>
  <c r="M496"/>
  <c r="M492"/>
  <c r="M488"/>
  <c r="E481"/>
  <c r="M474"/>
  <c r="E471"/>
  <c r="E461"/>
  <c r="M418"/>
  <c r="M414"/>
  <c r="E412"/>
  <c r="L409"/>
  <c r="M408"/>
  <c r="E406"/>
  <c r="M404"/>
  <c r="E402"/>
  <c r="L399"/>
  <c r="M398"/>
  <c r="E396"/>
  <c r="M394"/>
  <c r="E391"/>
  <c r="M391" s="1"/>
  <c r="L383"/>
  <c r="M382"/>
  <c r="M378"/>
  <c r="E375"/>
  <c r="M375" s="1"/>
  <c r="M372"/>
  <c r="M368"/>
  <c r="M364"/>
  <c r="E361"/>
  <c r="J169"/>
  <c r="M167"/>
  <c r="M163"/>
  <c r="E160"/>
  <c r="M157"/>
  <c r="L151"/>
  <c r="Q44" i="1" s="1"/>
  <c r="G44" s="1"/>
  <c r="N44" s="1"/>
  <c r="E151" i="3"/>
  <c r="M149"/>
  <c r="M145"/>
  <c r="E142"/>
  <c r="H37" i="2"/>
  <c r="M131" i="3"/>
  <c r="L125"/>
  <c r="E125"/>
  <c r="M122"/>
  <c r="M119"/>
  <c r="Q15" i="1"/>
  <c r="G15" s="1"/>
  <c r="N15" s="1"/>
  <c r="E112" i="3"/>
  <c r="H32" i="2"/>
  <c r="M107" i="3"/>
  <c r="M103"/>
  <c r="M99"/>
  <c r="L94"/>
  <c r="M93"/>
  <c r="H30" i="2"/>
  <c r="M87" i="3"/>
  <c r="M83"/>
  <c r="M79"/>
  <c r="P18" i="1"/>
  <c r="F18" s="1"/>
  <c r="Q21"/>
  <c r="G21" s="1"/>
  <c r="N21" s="1"/>
  <c r="M73" i="3"/>
  <c r="M69"/>
  <c r="M55"/>
  <c r="E52"/>
  <c r="L47"/>
  <c r="E47"/>
  <c r="M45"/>
  <c r="L39"/>
  <c r="E39"/>
  <c r="M37"/>
  <c r="L28"/>
  <c r="M28" s="1"/>
  <c r="M27"/>
  <c r="L22"/>
  <c r="I23" i="2"/>
  <c r="G23"/>
  <c r="F94"/>
  <c r="F93"/>
  <c r="F92"/>
  <c r="F91"/>
  <c r="F90"/>
  <c r="F78"/>
  <c r="F75"/>
  <c r="F74"/>
  <c r="F73"/>
  <c r="F72"/>
  <c r="F60"/>
  <c r="F29"/>
  <c r="F28"/>
  <c r="F27"/>
  <c r="S6" i="1"/>
  <c r="E95" i="2"/>
  <c r="M591" i="3"/>
  <c r="P97" i="1"/>
  <c r="E85" i="2"/>
  <c r="M536" i="3"/>
  <c r="E89" i="2"/>
  <c r="M531" i="3"/>
  <c r="P124" i="1"/>
  <c r="F124" s="1"/>
  <c r="E88" i="2"/>
  <c r="M521" i="3"/>
  <c r="E87" i="2"/>
  <c r="E86" s="1"/>
  <c r="M503" i="3"/>
  <c r="E71" i="2"/>
  <c r="M497" i="3"/>
  <c r="M566"/>
  <c r="M541"/>
  <c r="Q97" i="1"/>
  <c r="M516" i="3"/>
  <c r="M512"/>
  <c r="P123" i="1"/>
  <c r="F123" s="1"/>
  <c r="M524" i="3"/>
  <c r="E80" i="2"/>
  <c r="E76"/>
  <c r="M544" i="3"/>
  <c r="Q124" i="1"/>
  <c r="G124" s="1"/>
  <c r="N124" s="1"/>
  <c r="P130"/>
  <c r="F130" s="1"/>
  <c r="E92" i="2"/>
  <c r="G112" i="1"/>
  <c r="Q114"/>
  <c r="Q109"/>
  <c r="G109" s="1"/>
  <c r="N109" s="1"/>
  <c r="M484" i="3"/>
  <c r="Q93" i="1"/>
  <c r="G93" s="1"/>
  <c r="N93" s="1"/>
  <c r="L471" i="3"/>
  <c r="M471" s="1"/>
  <c r="M472"/>
  <c r="P92" i="1"/>
  <c r="F92" s="1"/>
  <c r="E79" i="2"/>
  <c r="Q87" i="1"/>
  <c r="L461" i="3"/>
  <c r="M462"/>
  <c r="E429"/>
  <c r="P80" i="1" s="1"/>
  <c r="F80" s="1"/>
  <c r="E58" i="2"/>
  <c r="M383" i="3"/>
  <c r="E953"/>
  <c r="E931"/>
  <c r="M931" s="1"/>
  <c r="N1028"/>
  <c r="M1022"/>
  <c r="E1019"/>
  <c r="M1016"/>
  <c r="M1012"/>
  <c r="E1010"/>
  <c r="M1008"/>
  <c r="M1004"/>
  <c r="M1000"/>
  <c r="E998"/>
  <c r="M996"/>
  <c r="M990"/>
  <c r="M986"/>
  <c r="M982"/>
  <c r="M978"/>
  <c r="E975"/>
  <c r="M972"/>
  <c r="M968"/>
  <c r="M964"/>
  <c r="M958"/>
  <c r="M952"/>
  <c r="E949"/>
  <c r="M944"/>
  <c r="M940"/>
  <c r="M936"/>
  <c r="M930"/>
  <c r="M926"/>
  <c r="M918"/>
  <c r="I1028"/>
  <c r="M875"/>
  <c r="M869"/>
  <c r="M863"/>
  <c r="M857"/>
  <c r="M851"/>
  <c r="M845"/>
  <c r="M841"/>
  <c r="M833"/>
  <c r="M827"/>
  <c r="M823"/>
  <c r="M822"/>
  <c r="E821"/>
  <c r="M817"/>
  <c r="H890"/>
  <c r="M813"/>
  <c r="E811"/>
  <c r="M809"/>
  <c r="M805"/>
  <c r="M801"/>
  <c r="M797"/>
  <c r="M787"/>
  <c r="E784"/>
  <c r="M784" s="1"/>
  <c r="M783"/>
  <c r="M777"/>
  <c r="E775"/>
  <c r="M775" s="1"/>
  <c r="M746"/>
  <c r="E743"/>
  <c r="M740"/>
  <c r="E738"/>
  <c r="M736"/>
  <c r="M735"/>
  <c r="E734"/>
  <c r="M730"/>
  <c r="M720"/>
  <c r="M714"/>
  <c r="M710"/>
  <c r="M704"/>
  <c r="M698"/>
  <c r="M694"/>
  <c r="M686"/>
  <c r="M680"/>
  <c r="E677"/>
  <c r="M670"/>
  <c r="M666"/>
  <c r="K752"/>
  <c r="G752"/>
  <c r="M654"/>
  <c r="M592"/>
  <c r="Q125" i="1"/>
  <c r="G125" s="1"/>
  <c r="N125" s="1"/>
  <c r="M588" i="3"/>
  <c r="E586"/>
  <c r="M586" s="1"/>
  <c r="M580"/>
  <c r="Q131" i="1"/>
  <c r="M568" i="3"/>
  <c r="Q129" i="1"/>
  <c r="G129" s="1"/>
  <c r="N129" s="1"/>
  <c r="Q117"/>
  <c r="G117" s="1"/>
  <c r="N117" s="1"/>
  <c r="Q122"/>
  <c r="M548" i="3"/>
  <c r="M546"/>
  <c r="Q116" i="1"/>
  <c r="M542" i="3"/>
  <c r="M538"/>
  <c r="F85" i="2"/>
  <c r="M532" i="3"/>
  <c r="M526"/>
  <c r="M522"/>
  <c r="H88" i="2"/>
  <c r="M518" i="3"/>
  <c r="M514"/>
  <c r="M504"/>
  <c r="H87" i="2"/>
  <c r="H86" s="1"/>
  <c r="P105" i="1"/>
  <c r="F105" s="1"/>
  <c r="M498" i="3"/>
  <c r="P104" i="1"/>
  <c r="L478" i="3"/>
  <c r="M468"/>
  <c r="E465"/>
  <c r="M409"/>
  <c r="M399"/>
  <c r="E188"/>
  <c r="M188" s="1"/>
  <c r="G188"/>
  <c r="I188"/>
  <c r="K188"/>
  <c r="F189"/>
  <c r="H189"/>
  <c r="J189"/>
  <c r="L189"/>
  <c r="F191"/>
  <c r="H191"/>
  <c r="J191"/>
  <c r="L191"/>
  <c r="E192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F188"/>
  <c r="H188"/>
  <c r="J188"/>
  <c r="L188"/>
  <c r="E189"/>
  <c r="M189" s="1"/>
  <c r="G189"/>
  <c r="I189"/>
  <c r="K189"/>
  <c r="E191"/>
  <c r="M191" s="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G213"/>
  <c r="I213"/>
  <c r="E202"/>
  <c r="M202" s="1"/>
  <c r="I202"/>
  <c r="H203"/>
  <c r="L203"/>
  <c r="E206"/>
  <c r="M206" s="1"/>
  <c r="I206"/>
  <c r="H207"/>
  <c r="L207"/>
  <c r="G208"/>
  <c r="K208"/>
  <c r="F209"/>
  <c r="J209"/>
  <c r="E210"/>
  <c r="M210" s="1"/>
  <c r="I210"/>
  <c r="H211"/>
  <c r="L211"/>
  <c r="G212"/>
  <c r="K212"/>
  <c r="F213"/>
  <c r="J213"/>
  <c r="L213"/>
  <c r="E214"/>
  <c r="M214" s="1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M224" s="1"/>
  <c r="G224"/>
  <c r="I224"/>
  <c r="K224"/>
  <c r="F225"/>
  <c r="H225"/>
  <c r="J225"/>
  <c r="L225"/>
  <c r="E226"/>
  <c r="G226"/>
  <c r="I226"/>
  <c r="K226"/>
  <c r="E228"/>
  <c r="G228"/>
  <c r="I228"/>
  <c r="K228"/>
  <c r="F229"/>
  <c r="H229"/>
  <c r="J229"/>
  <c r="L229"/>
  <c r="E230"/>
  <c r="G230"/>
  <c r="I230"/>
  <c r="K230"/>
  <c r="F231"/>
  <c r="H231"/>
  <c r="J231"/>
  <c r="L231"/>
  <c r="E232"/>
  <c r="G232"/>
  <c r="I232"/>
  <c r="K232"/>
  <c r="E234"/>
  <c r="G234"/>
  <c r="I234"/>
  <c r="K234"/>
  <c r="F235"/>
  <c r="H235"/>
  <c r="J235"/>
  <c r="L235"/>
  <c r="F241"/>
  <c r="H241"/>
  <c r="J241"/>
  <c r="L241"/>
  <c r="E242"/>
  <c r="G242"/>
  <c r="I242"/>
  <c r="K242"/>
  <c r="F243"/>
  <c r="H243"/>
  <c r="J243"/>
  <c r="L243"/>
  <c r="E244"/>
  <c r="G244"/>
  <c r="I244"/>
  <c r="K244"/>
  <c r="F245"/>
  <c r="H245"/>
  <c r="J245"/>
  <c r="L245"/>
  <c r="E246"/>
  <c r="G246"/>
  <c r="I246"/>
  <c r="K246"/>
  <c r="F247"/>
  <c r="H247"/>
  <c r="J247"/>
  <c r="L247"/>
  <c r="E248"/>
  <c r="G248"/>
  <c r="I248"/>
  <c r="K248"/>
  <c r="E250"/>
  <c r="G250"/>
  <c r="I250"/>
  <c r="K250"/>
  <c r="F251"/>
  <c r="H251"/>
  <c r="J251"/>
  <c r="L251"/>
  <c r="E252"/>
  <c r="G252"/>
  <c r="I252"/>
  <c r="K252"/>
  <c r="F253"/>
  <c r="H253"/>
  <c r="J253"/>
  <c r="L253"/>
  <c r="E254"/>
  <c r="G254"/>
  <c r="I254"/>
  <c r="K254"/>
  <c r="F259"/>
  <c r="H259"/>
  <c r="J259"/>
  <c r="L259"/>
  <c r="E260"/>
  <c r="G260"/>
  <c r="I260"/>
  <c r="K260"/>
  <c r="F261"/>
  <c r="H261"/>
  <c r="J261"/>
  <c r="L261"/>
  <c r="E262"/>
  <c r="G262"/>
  <c r="I262"/>
  <c r="K262"/>
  <c r="F263"/>
  <c r="H263"/>
  <c r="J263"/>
  <c r="L263"/>
  <c r="E264"/>
  <c r="G264"/>
  <c r="I264"/>
  <c r="K264"/>
  <c r="E266"/>
  <c r="G266"/>
  <c r="I266"/>
  <c r="K266"/>
  <c r="F267"/>
  <c r="H267"/>
  <c r="J267"/>
  <c r="L267"/>
  <c r="E268"/>
  <c r="G268"/>
  <c r="I268"/>
  <c r="K268"/>
  <c r="F273"/>
  <c r="H273"/>
  <c r="J273"/>
  <c r="L273"/>
  <c r="E274"/>
  <c r="G274"/>
  <c r="I274"/>
  <c r="K274"/>
  <c r="F277"/>
  <c r="H277"/>
  <c r="J277"/>
  <c r="L277"/>
  <c r="E278"/>
  <c r="G278"/>
  <c r="I278"/>
  <c r="K278"/>
  <c r="F279"/>
  <c r="H279"/>
  <c r="J279"/>
  <c r="L279"/>
  <c r="E280"/>
  <c r="G280"/>
  <c r="I280"/>
  <c r="K280"/>
  <c r="F281"/>
  <c r="H281"/>
  <c r="J281"/>
  <c r="L281"/>
  <c r="E282"/>
  <c r="G282"/>
  <c r="I282"/>
  <c r="K282"/>
  <c r="F283"/>
  <c r="H283"/>
  <c r="J283"/>
  <c r="L283"/>
  <c r="F285"/>
  <c r="H285"/>
  <c r="J285"/>
  <c r="L285"/>
  <c r="E286"/>
  <c r="G286"/>
  <c r="I286"/>
  <c r="K286"/>
  <c r="F289"/>
  <c r="H289"/>
  <c r="J289"/>
  <c r="L289"/>
  <c r="E290"/>
  <c r="G290"/>
  <c r="I290"/>
  <c r="K290"/>
  <c r="F291"/>
  <c r="H291"/>
  <c r="J291"/>
  <c r="L291"/>
  <c r="E292"/>
  <c r="G292"/>
  <c r="I292"/>
  <c r="K292"/>
  <c r="E294"/>
  <c r="G294"/>
  <c r="I294"/>
  <c r="G53" i="2" s="1"/>
  <c r="K294" i="3"/>
  <c r="I53" i="2" s="1"/>
  <c r="F295" i="3"/>
  <c r="H295"/>
  <c r="J295"/>
  <c r="L295"/>
  <c r="E296"/>
  <c r="G296"/>
  <c r="I296"/>
  <c r="G54" i="2" s="1"/>
  <c r="K296" i="3"/>
  <c r="I54" i="2" s="1"/>
  <c r="L201" i="3"/>
  <c r="G202"/>
  <c r="K202"/>
  <c r="F203"/>
  <c r="J203"/>
  <c r="G206"/>
  <c r="K206"/>
  <c r="F207"/>
  <c r="J207"/>
  <c r="E208"/>
  <c r="M208" s="1"/>
  <c r="I208"/>
  <c r="H209"/>
  <c r="L209"/>
  <c r="G210"/>
  <c r="K210"/>
  <c r="F211"/>
  <c r="J211"/>
  <c r="E212"/>
  <c r="M212" s="1"/>
  <c r="I212"/>
  <c r="H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M219" s="1"/>
  <c r="G219"/>
  <c r="I219"/>
  <c r="K219"/>
  <c r="F220"/>
  <c r="H220"/>
  <c r="J220"/>
  <c r="L220"/>
  <c r="E221"/>
  <c r="M221" s="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M229" s="1"/>
  <c r="G229"/>
  <c r="I229"/>
  <c r="K229"/>
  <c r="F230"/>
  <c r="H230"/>
  <c r="J230"/>
  <c r="L230"/>
  <c r="E231"/>
  <c r="M231" s="1"/>
  <c r="G231"/>
  <c r="I231"/>
  <c r="K231"/>
  <c r="F232"/>
  <c r="H232"/>
  <c r="J232"/>
  <c r="L232"/>
  <c r="F234"/>
  <c r="H234"/>
  <c r="J234"/>
  <c r="L234"/>
  <c r="E235"/>
  <c r="M235" s="1"/>
  <c r="G235"/>
  <c r="I235"/>
  <c r="K235"/>
  <c r="E241"/>
  <c r="M241" s="1"/>
  <c r="G241"/>
  <c r="I241"/>
  <c r="K241"/>
  <c r="F242"/>
  <c r="H242"/>
  <c r="J242"/>
  <c r="L242"/>
  <c r="E243"/>
  <c r="M243" s="1"/>
  <c r="G243"/>
  <c r="I243"/>
  <c r="K243"/>
  <c r="F244"/>
  <c r="H244"/>
  <c r="J244"/>
  <c r="L244"/>
  <c r="E245"/>
  <c r="M245" s="1"/>
  <c r="G245"/>
  <c r="I245"/>
  <c r="K245"/>
  <c r="F246"/>
  <c r="H246"/>
  <c r="J246"/>
  <c r="L246"/>
  <c r="E247"/>
  <c r="M247" s="1"/>
  <c r="G247"/>
  <c r="I247"/>
  <c r="K247"/>
  <c r="F248"/>
  <c r="H248"/>
  <c r="J248"/>
  <c r="L248"/>
  <c r="F250"/>
  <c r="H250"/>
  <c r="J250"/>
  <c r="L250"/>
  <c r="E251"/>
  <c r="M251" s="1"/>
  <c r="G251"/>
  <c r="I251"/>
  <c r="K251"/>
  <c r="F252"/>
  <c r="H252"/>
  <c r="J252"/>
  <c r="L252"/>
  <c r="E253"/>
  <c r="M253" s="1"/>
  <c r="G253"/>
  <c r="I253"/>
  <c r="K253"/>
  <c r="F254"/>
  <c r="H254"/>
  <c r="J254"/>
  <c r="L254"/>
  <c r="E259"/>
  <c r="M259" s="1"/>
  <c r="G259"/>
  <c r="I259"/>
  <c r="K259"/>
  <c r="F260"/>
  <c r="H260"/>
  <c r="J260"/>
  <c r="L260"/>
  <c r="E261"/>
  <c r="M261" s="1"/>
  <c r="G261"/>
  <c r="I261"/>
  <c r="K261"/>
  <c r="F262"/>
  <c r="H262"/>
  <c r="J262"/>
  <c r="L262"/>
  <c r="E263"/>
  <c r="M263" s="1"/>
  <c r="G263"/>
  <c r="I263"/>
  <c r="K263"/>
  <c r="F264"/>
  <c r="H264"/>
  <c r="J264"/>
  <c r="L264"/>
  <c r="F266"/>
  <c r="H266"/>
  <c r="J266"/>
  <c r="L266"/>
  <c r="E267"/>
  <c r="M267" s="1"/>
  <c r="G267"/>
  <c r="I267"/>
  <c r="K267"/>
  <c r="F268"/>
  <c r="H268"/>
  <c r="J268"/>
  <c r="L268"/>
  <c r="E273"/>
  <c r="M273" s="1"/>
  <c r="G273"/>
  <c r="I273"/>
  <c r="K273"/>
  <c r="F274"/>
  <c r="H274"/>
  <c r="J274"/>
  <c r="L274"/>
  <c r="E277"/>
  <c r="M277" s="1"/>
  <c r="G277"/>
  <c r="I277"/>
  <c r="K277"/>
  <c r="F278"/>
  <c r="H278"/>
  <c r="J278"/>
  <c r="L278"/>
  <c r="E279"/>
  <c r="M279" s="1"/>
  <c r="G279"/>
  <c r="I279"/>
  <c r="K279"/>
  <c r="F280"/>
  <c r="H280"/>
  <c r="J280"/>
  <c r="L280"/>
  <c r="E281"/>
  <c r="M281" s="1"/>
  <c r="G281"/>
  <c r="I281"/>
  <c r="K281"/>
  <c r="F282"/>
  <c r="H282"/>
  <c r="J282"/>
  <c r="L282"/>
  <c r="E283"/>
  <c r="M283" s="1"/>
  <c r="G283"/>
  <c r="I283"/>
  <c r="K283"/>
  <c r="E285"/>
  <c r="M285" s="1"/>
  <c r="G285"/>
  <c r="I285"/>
  <c r="K285"/>
  <c r="F286"/>
  <c r="H286"/>
  <c r="J286"/>
  <c r="L286"/>
  <c r="E289"/>
  <c r="M289" s="1"/>
  <c r="G289"/>
  <c r="I289"/>
  <c r="K289"/>
  <c r="F290"/>
  <c r="H290"/>
  <c r="J290"/>
  <c r="L290"/>
  <c r="E291"/>
  <c r="M291" s="1"/>
  <c r="G291"/>
  <c r="I291"/>
  <c r="K291"/>
  <c r="F292"/>
  <c r="H292"/>
  <c r="J292"/>
  <c r="L292"/>
  <c r="Q70" i="1" s="1"/>
  <c r="G70" s="1"/>
  <c r="N70" s="1"/>
  <c r="F294" i="3"/>
  <c r="H294"/>
  <c r="J294"/>
  <c r="H53" i="2" s="1"/>
  <c r="L294" i="3"/>
  <c r="E295"/>
  <c r="M295" s="1"/>
  <c r="G295"/>
  <c r="I295"/>
  <c r="K295"/>
  <c r="F296"/>
  <c r="H296"/>
  <c r="J296"/>
  <c r="H54" i="2" s="1"/>
  <c r="L296" i="3"/>
  <c r="Q62" i="1" s="1"/>
  <c r="G62" s="1"/>
  <c r="N62" s="1"/>
  <c r="F187" i="3"/>
  <c r="H187"/>
  <c r="J187"/>
  <c r="H40" i="2" s="1"/>
  <c r="G190" i="3"/>
  <c r="I190"/>
  <c r="G41" i="2" s="1"/>
  <c r="K190" i="3"/>
  <c r="I41" i="2" s="1"/>
  <c r="G196" i="3"/>
  <c r="I196"/>
  <c r="K196"/>
  <c r="E187"/>
  <c r="G187"/>
  <c r="I187"/>
  <c r="G40" i="2" s="1"/>
  <c r="K187" i="3"/>
  <c r="I40" i="2" s="1"/>
  <c r="F190" i="3"/>
  <c r="H190"/>
  <c r="J190"/>
  <c r="H41" i="2" s="1"/>
  <c r="F196" i="3"/>
  <c r="H196"/>
  <c r="J196"/>
  <c r="F204"/>
  <c r="H204"/>
  <c r="J204"/>
  <c r="L204"/>
  <c r="G205"/>
  <c r="I205"/>
  <c r="K205"/>
  <c r="G204"/>
  <c r="K204"/>
  <c r="F205"/>
  <c r="J205"/>
  <c r="F223"/>
  <c r="H223"/>
  <c r="J223"/>
  <c r="F227"/>
  <c r="H227"/>
  <c r="J227"/>
  <c r="F233"/>
  <c r="H233"/>
  <c r="J233"/>
  <c r="E236"/>
  <c r="G236"/>
  <c r="I236"/>
  <c r="K236"/>
  <c r="F237"/>
  <c r="H237"/>
  <c r="J237"/>
  <c r="L237"/>
  <c r="E238"/>
  <c r="G238"/>
  <c r="I238"/>
  <c r="K238"/>
  <c r="F239"/>
  <c r="H239"/>
  <c r="J239"/>
  <c r="L239"/>
  <c r="G240"/>
  <c r="I240"/>
  <c r="K240"/>
  <c r="F249"/>
  <c r="H249"/>
  <c r="J249"/>
  <c r="H63" i="2" s="1"/>
  <c r="F255" i="3"/>
  <c r="H255"/>
  <c r="J255"/>
  <c r="L255"/>
  <c r="E256"/>
  <c r="G256"/>
  <c r="I256"/>
  <c r="G47" i="2" s="1"/>
  <c r="K256" i="3"/>
  <c r="I47" i="2" s="1"/>
  <c r="F257" i="3"/>
  <c r="H257"/>
  <c r="J257"/>
  <c r="L257"/>
  <c r="G258"/>
  <c r="I258"/>
  <c r="K258"/>
  <c r="F265"/>
  <c r="H265"/>
  <c r="J265"/>
  <c r="F269"/>
  <c r="H269"/>
  <c r="J269"/>
  <c r="L269"/>
  <c r="E270"/>
  <c r="G270"/>
  <c r="I270"/>
  <c r="K270"/>
  <c r="F271"/>
  <c r="H271"/>
  <c r="J271"/>
  <c r="L271"/>
  <c r="E272"/>
  <c r="G272"/>
  <c r="I272"/>
  <c r="G51" i="2" s="1"/>
  <c r="K272" i="3"/>
  <c r="I51" i="2" s="1"/>
  <c r="F275" i="3"/>
  <c r="H275"/>
  <c r="J275"/>
  <c r="L275"/>
  <c r="G276"/>
  <c r="I276"/>
  <c r="K276"/>
  <c r="E284"/>
  <c r="G284"/>
  <c r="I284"/>
  <c r="K284"/>
  <c r="F287"/>
  <c r="H287"/>
  <c r="J287"/>
  <c r="L287"/>
  <c r="Q58" i="1" s="1"/>
  <c r="G288" i="3"/>
  <c r="I288"/>
  <c r="G50" i="2" s="1"/>
  <c r="K288" i="3"/>
  <c r="I50" i="2" s="1"/>
  <c r="F293" i="3"/>
  <c r="H293"/>
  <c r="J293"/>
  <c r="H52" i="2" s="1"/>
  <c r="F297" i="3"/>
  <c r="H297"/>
  <c r="J297"/>
  <c r="H55" i="2" s="1"/>
  <c r="L297" i="3"/>
  <c r="E204"/>
  <c r="I204"/>
  <c r="H205"/>
  <c r="E223"/>
  <c r="G223"/>
  <c r="I223"/>
  <c r="K223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G265"/>
  <c r="I265"/>
  <c r="K265"/>
  <c r="E269"/>
  <c r="G269"/>
  <c r="I269"/>
  <c r="K269"/>
  <c r="F270"/>
  <c r="H270"/>
  <c r="J270"/>
  <c r="L270"/>
  <c r="E271"/>
  <c r="G271"/>
  <c r="I271"/>
  <c r="K271"/>
  <c r="F272"/>
  <c r="H272"/>
  <c r="J272"/>
  <c r="H51" i="2" s="1"/>
  <c r="E275" i="3"/>
  <c r="G275"/>
  <c r="I275"/>
  <c r="K275"/>
  <c r="F276"/>
  <c r="H276"/>
  <c r="J276"/>
  <c r="F284"/>
  <c r="H284"/>
  <c r="J284"/>
  <c r="E287"/>
  <c r="G287"/>
  <c r="I287"/>
  <c r="K287"/>
  <c r="F288"/>
  <c r="H288"/>
  <c r="J288"/>
  <c r="H50" i="2" s="1"/>
  <c r="E293" i="3"/>
  <c r="G293"/>
  <c r="I293"/>
  <c r="G52" i="2" s="1"/>
  <c r="K293" i="3"/>
  <c r="I52" i="2" s="1"/>
  <c r="E297" i="3"/>
  <c r="G297"/>
  <c r="I297"/>
  <c r="G55" i="2" s="1"/>
  <c r="K297" i="3"/>
  <c r="I55" i="2" s="1"/>
  <c r="P125" i="1"/>
  <c r="F125" s="1"/>
  <c r="E94" i="2"/>
  <c r="P131" i="1"/>
  <c r="E91" i="2"/>
  <c r="P129" i="1"/>
  <c r="F129" s="1"/>
  <c r="E90" i="2"/>
  <c r="F112" i="1"/>
  <c r="F114" s="1"/>
  <c r="P114"/>
  <c r="G86" i="2"/>
  <c r="F87"/>
  <c r="Q108" i="1"/>
  <c r="L481" i="3"/>
  <c r="M481" s="1"/>
  <c r="M482"/>
  <c r="E82" i="2"/>
  <c r="E478" i="3"/>
  <c r="M478" s="1"/>
  <c r="Q91" i="1"/>
  <c r="L465" i="3"/>
  <c r="M466"/>
  <c r="Q88" i="1"/>
  <c r="G88" s="1"/>
  <c r="N88" s="1"/>
  <c r="M464" i="3"/>
  <c r="E62" i="2"/>
  <c r="E57"/>
  <c r="M361" i="3"/>
  <c r="E419"/>
  <c r="E864"/>
  <c r="E846"/>
  <c r="E828"/>
  <c r="E778"/>
  <c r="E699"/>
  <c r="E655"/>
  <c r="M655" s="1"/>
  <c r="L646"/>
  <c r="F95" i="2"/>
  <c r="E75"/>
  <c r="P117" i="1"/>
  <c r="F117" s="1"/>
  <c r="P122"/>
  <c r="P116"/>
  <c r="F89" i="2"/>
  <c r="F88"/>
  <c r="I86"/>
  <c r="Q105" i="1"/>
  <c r="G105" s="1"/>
  <c r="N105" s="1"/>
  <c r="Q104"/>
  <c r="F71" i="2"/>
  <c r="P98" i="1"/>
  <c r="F98" s="1"/>
  <c r="F80" i="2"/>
  <c r="F76"/>
  <c r="P45" i="1"/>
  <c r="F45" s="1"/>
  <c r="E36" i="2"/>
  <c r="M139" i="3"/>
  <c r="E26" i="2"/>
  <c r="P13" i="1"/>
  <c r="M22" i="3"/>
  <c r="E23" i="2"/>
  <c r="L426" i="3"/>
  <c r="M426" s="1"/>
  <c r="L412"/>
  <c r="M412" s="1"/>
  <c r="L406"/>
  <c r="M406" s="1"/>
  <c r="L402"/>
  <c r="M402" s="1"/>
  <c r="L396"/>
  <c r="M396" s="1"/>
  <c r="L388"/>
  <c r="M388" s="1"/>
  <c r="I58" i="2"/>
  <c r="G58"/>
  <c r="I57"/>
  <c r="I56" s="1"/>
  <c r="G57"/>
  <c r="F37"/>
  <c r="F33"/>
  <c r="F32"/>
  <c r="F30"/>
  <c r="H25"/>
  <c r="M65" i="3"/>
  <c r="M61"/>
  <c r="M33"/>
  <c r="H22" i="2"/>
  <c r="H68"/>
  <c r="I68"/>
  <c r="G68"/>
  <c r="P109" i="1"/>
  <c r="F109" s="1"/>
  <c r="E70" i="2"/>
  <c r="P108" i="1"/>
  <c r="E69" i="2"/>
  <c r="P91" i="1"/>
  <c r="E78" i="2"/>
  <c r="P44" i="1"/>
  <c r="F44" s="1"/>
  <c r="M151" i="3"/>
  <c r="M142"/>
  <c r="E37" i="2"/>
  <c r="E33"/>
  <c r="M125" i="3"/>
  <c r="P14" i="1"/>
  <c r="F14" s="1"/>
  <c r="E30" i="2"/>
  <c r="M90" i="3"/>
  <c r="G25" i="2"/>
  <c r="G22" s="1"/>
  <c r="F26"/>
  <c r="Q13" i="1"/>
  <c r="F23" i="2"/>
  <c r="Q98" i="1"/>
  <c r="G98" s="1"/>
  <c r="N98" s="1"/>
  <c r="Q94"/>
  <c r="G94" s="1"/>
  <c r="N94" s="1"/>
  <c r="P93"/>
  <c r="F93" s="1"/>
  <c r="Q92"/>
  <c r="G92" s="1"/>
  <c r="N92" s="1"/>
  <c r="P88"/>
  <c r="F88" s="1"/>
  <c r="P87"/>
  <c r="J429" i="3"/>
  <c r="F59" i="2"/>
  <c r="E59"/>
  <c r="F62"/>
  <c r="M410" i="3"/>
  <c r="M400"/>
  <c r="M392"/>
  <c r="M384"/>
  <c r="H58" i="2"/>
  <c r="M376" i="3"/>
  <c r="M362"/>
  <c r="H57" i="2"/>
  <c r="M160" i="3"/>
  <c r="F36" i="2"/>
  <c r="F31"/>
  <c r="I25"/>
  <c r="I22" s="1"/>
  <c r="M58" i="3"/>
  <c r="M52"/>
  <c r="M47"/>
  <c r="M39"/>
  <c r="I77" i="2"/>
  <c r="G77"/>
  <c r="F25" i="1"/>
  <c r="F28" s="1"/>
  <c r="P28"/>
  <c r="K169" i="3"/>
  <c r="I169"/>
  <c r="M161"/>
  <c r="M153"/>
  <c r="P43" i="1"/>
  <c r="F43" s="1"/>
  <c r="M143" i="3"/>
  <c r="P42" i="1"/>
  <c r="M141" i="3"/>
  <c r="M137"/>
  <c r="P19" i="1"/>
  <c r="F19" s="1"/>
  <c r="Q26"/>
  <c r="G26" s="1"/>
  <c r="N26" s="1"/>
  <c r="M135" i="3"/>
  <c r="M127"/>
  <c r="M123"/>
  <c r="E121"/>
  <c r="M117"/>
  <c r="P40" i="1"/>
  <c r="F40" s="1"/>
  <c r="M115" i="3"/>
  <c r="P15" i="1"/>
  <c r="F15" s="1"/>
  <c r="M113" i="3"/>
  <c r="P22" i="1"/>
  <c r="F22" s="1"/>
  <c r="L112" i="3"/>
  <c r="M112" s="1"/>
  <c r="Q16" i="1"/>
  <c r="G16" s="1"/>
  <c r="N16" s="1"/>
  <c r="M109" i="3"/>
  <c r="L108"/>
  <c r="M95"/>
  <c r="M91"/>
  <c r="P20" i="1"/>
  <c r="F20" s="1"/>
  <c r="Q18"/>
  <c r="G18" s="1"/>
  <c r="N18" s="1"/>
  <c r="M77" i="3"/>
  <c r="M75"/>
  <c r="P21" i="1"/>
  <c r="F21" s="1"/>
  <c r="L74" i="3"/>
  <c r="M67"/>
  <c r="M63"/>
  <c r="M59"/>
  <c r="M53"/>
  <c r="M49"/>
  <c r="M41"/>
  <c r="M35"/>
  <c r="M29"/>
  <c r="M23"/>
  <c r="F79" i="2"/>
  <c r="H77"/>
  <c r="F69"/>
  <c r="E29"/>
  <c r="E27"/>
  <c r="F15"/>
  <c r="G25" i="1"/>
  <c r="Q43"/>
  <c r="G43" s="1"/>
  <c r="N43" s="1"/>
  <c r="Q42"/>
  <c r="L121" i="3"/>
  <c r="Q35" i="1" s="1"/>
  <c r="G35" s="1"/>
  <c r="N35" s="1"/>
  <c r="E108" i="3"/>
  <c r="Q20" i="1"/>
  <c r="G20" s="1"/>
  <c r="N20" s="1"/>
  <c r="F70" i="2"/>
  <c r="E28"/>
  <c r="M1024" i="3"/>
  <c r="L1019"/>
  <c r="M1019" s="1"/>
  <c r="M1020"/>
  <c r="L949"/>
  <c r="M949" s="1"/>
  <c r="M950"/>
  <c r="L876"/>
  <c r="M876" s="1"/>
  <c r="M877"/>
  <c r="L864"/>
  <c r="M865"/>
  <c r="L846"/>
  <c r="M846" s="1"/>
  <c r="M847"/>
  <c r="L778"/>
  <c r="M778" s="1"/>
  <c r="M779"/>
  <c r="L715"/>
  <c r="M715" s="1"/>
  <c r="M716"/>
  <c r="M642"/>
  <c r="L640"/>
  <c r="L991"/>
  <c r="M991" s="1"/>
  <c r="M992"/>
  <c r="L975"/>
  <c r="M975" s="1"/>
  <c r="M976"/>
  <c r="L959"/>
  <c r="M959" s="1"/>
  <c r="M960"/>
  <c r="L953"/>
  <c r="M953" s="1"/>
  <c r="M954"/>
  <c r="L931"/>
  <c r="M932"/>
  <c r="L913"/>
  <c r="M914"/>
  <c r="L872"/>
  <c r="M872" s="1"/>
  <c r="M873"/>
  <c r="L860"/>
  <c r="M860" s="1"/>
  <c r="M861"/>
  <c r="L828"/>
  <c r="M829"/>
  <c r="M748"/>
  <c r="L743"/>
  <c r="M743" s="1"/>
  <c r="M744"/>
  <c r="L699"/>
  <c r="M699" s="1"/>
  <c r="M700"/>
  <c r="L683"/>
  <c r="M683" s="1"/>
  <c r="M684"/>
  <c r="L677"/>
  <c r="M677" s="1"/>
  <c r="M678"/>
  <c r="L1014"/>
  <c r="L1002"/>
  <c r="L984"/>
  <c r="E966"/>
  <c r="E922"/>
  <c r="E916"/>
  <c r="L837"/>
  <c r="L815"/>
  <c r="E793"/>
  <c r="L784"/>
  <c r="E726"/>
  <c r="E708"/>
  <c r="E690"/>
  <c r="E646"/>
  <c r="M646" s="1"/>
  <c r="E640"/>
  <c r="J752"/>
  <c r="H752"/>
  <c r="F752"/>
  <c r="E1014"/>
  <c r="E288" s="1"/>
  <c r="L1010"/>
  <c r="M1010" s="1"/>
  <c r="E1002"/>
  <c r="L998"/>
  <c r="M998" s="1"/>
  <c r="E984"/>
  <c r="L966"/>
  <c r="L922"/>
  <c r="L916"/>
  <c r="J1028"/>
  <c r="H1028"/>
  <c r="F1028"/>
  <c r="L881"/>
  <c r="M881" s="1"/>
  <c r="E853"/>
  <c r="M853" s="1"/>
  <c r="E837"/>
  <c r="M821"/>
  <c r="E815"/>
  <c r="E227" s="1"/>
  <c r="L811"/>
  <c r="M811" s="1"/>
  <c r="L793"/>
  <c r="K890"/>
  <c r="K301" s="1"/>
  <c r="I890"/>
  <c r="I301" s="1"/>
  <c r="G890"/>
  <c r="G301" s="1"/>
  <c r="G445" s="1"/>
  <c r="L775"/>
  <c r="L187" s="1"/>
  <c r="L738"/>
  <c r="M738" s="1"/>
  <c r="M734"/>
  <c r="L726"/>
  <c r="M722"/>
  <c r="L708"/>
  <c r="L690"/>
  <c r="L240" s="1"/>
  <c r="Q66" i="1" s="1"/>
  <c r="G66" s="1"/>
  <c r="N66" s="1"/>
  <c r="L673" i="3"/>
  <c r="L655"/>
  <c r="L752" l="1"/>
  <c r="M837"/>
  <c r="F301"/>
  <c r="F445" s="1"/>
  <c r="J301"/>
  <c r="J445" s="1"/>
  <c r="E258"/>
  <c r="L276"/>
  <c r="L429"/>
  <c r="Q80" i="1" s="1"/>
  <c r="G80" s="1"/>
  <c r="N80" s="1"/>
  <c r="E68" i="2"/>
  <c r="E56"/>
  <c r="I83" i="1"/>
  <c r="F77" i="2"/>
  <c r="H56"/>
  <c r="H43"/>
  <c r="M213" i="3"/>
  <c r="J141" i="1"/>
  <c r="J138" s="1"/>
  <c r="J84"/>
  <c r="L133"/>
  <c r="L140"/>
  <c r="L137" s="1"/>
  <c r="L82"/>
  <c r="L141"/>
  <c r="L138" s="1"/>
  <c r="I133"/>
  <c r="I82"/>
  <c r="I141"/>
  <c r="I138" s="1"/>
  <c r="I140"/>
  <c r="I137" s="1"/>
  <c r="L265" i="3"/>
  <c r="M94"/>
  <c r="L169"/>
  <c r="M74"/>
  <c r="F86" i="2"/>
  <c r="L223" i="3"/>
  <c r="Q53" i="1" s="1"/>
  <c r="G53" s="1"/>
  <c r="N53" s="1"/>
  <c r="H301" i="3"/>
  <c r="H445" s="1"/>
  <c r="E190"/>
  <c r="E240"/>
  <c r="E276"/>
  <c r="M276" s="1"/>
  <c r="M922"/>
  <c r="L258"/>
  <c r="M258" s="1"/>
  <c r="L288"/>
  <c r="L190"/>
  <c r="Q54" i="1" s="1"/>
  <c r="G54" s="1"/>
  <c r="N54" s="1"/>
  <c r="E169" i="3"/>
  <c r="Q28" i="1"/>
  <c r="E77" i="2"/>
  <c r="G66"/>
  <c r="F58"/>
  <c r="L196" i="3"/>
  <c r="Q55" i="1" s="1"/>
  <c r="G55" s="1"/>
  <c r="N55" s="1"/>
  <c r="E249" i="3"/>
  <c r="E63" i="2" s="1"/>
  <c r="Q14" i="1"/>
  <c r="G14" s="1"/>
  <c r="N14" s="1"/>
  <c r="J133"/>
  <c r="E50" i="2"/>
  <c r="M288" i="3"/>
  <c r="M190"/>
  <c r="E41" i="2"/>
  <c r="P66" i="1"/>
  <c r="F66" s="1"/>
  <c r="M240" i="3"/>
  <c r="P65" i="1"/>
  <c r="E44" i="2"/>
  <c r="G13" i="1"/>
  <c r="G58"/>
  <c r="P62"/>
  <c r="F62" s="1"/>
  <c r="E54" i="2"/>
  <c r="M296" i="3"/>
  <c r="E53" i="2"/>
  <c r="M294" i="3"/>
  <c r="P70" i="1"/>
  <c r="F70" s="1"/>
  <c r="M292" i="3"/>
  <c r="P74" i="1"/>
  <c r="F74" s="1"/>
  <c r="M274" i="3"/>
  <c r="G122" i="1"/>
  <c r="Q127"/>
  <c r="G131"/>
  <c r="Q132"/>
  <c r="G87"/>
  <c r="Q89"/>
  <c r="G97"/>
  <c r="Q99"/>
  <c r="F97"/>
  <c r="F99" s="1"/>
  <c r="P99"/>
  <c r="I48" i="2"/>
  <c r="I46"/>
  <c r="I44"/>
  <c r="Q59" i="1"/>
  <c r="G59" s="1"/>
  <c r="N59" s="1"/>
  <c r="Q69"/>
  <c r="L249" i="3"/>
  <c r="Q73" i="1" s="1"/>
  <c r="I45" i="2"/>
  <c r="L233" i="3"/>
  <c r="L227"/>
  <c r="I43" i="2"/>
  <c r="I42"/>
  <c r="I39" s="1"/>
  <c r="Q74" i="1"/>
  <c r="G74" s="1"/>
  <c r="N74" s="1"/>
  <c r="F54" i="2"/>
  <c r="F53"/>
  <c r="M290" i="3"/>
  <c r="M286"/>
  <c r="M282"/>
  <c r="M280"/>
  <c r="M278"/>
  <c r="M268"/>
  <c r="M266"/>
  <c r="M264"/>
  <c r="M262"/>
  <c r="M260"/>
  <c r="M254"/>
  <c r="M252"/>
  <c r="M250"/>
  <c r="M248"/>
  <c r="M246"/>
  <c r="M244"/>
  <c r="M242"/>
  <c r="M234"/>
  <c r="M232"/>
  <c r="M230"/>
  <c r="M228"/>
  <c r="M226"/>
  <c r="M220"/>
  <c r="M218"/>
  <c r="M216"/>
  <c r="M207"/>
  <c r="M203"/>
  <c r="L419"/>
  <c r="Q79" i="1" s="1"/>
  <c r="M465" i="3"/>
  <c r="E597"/>
  <c r="M108"/>
  <c r="E31" i="2"/>
  <c r="G42" i="1"/>
  <c r="Q46"/>
  <c r="G56" i="2"/>
  <c r="F57"/>
  <c r="F56" s="1"/>
  <c r="G104" i="1"/>
  <c r="Q106"/>
  <c r="F122"/>
  <c r="F127" s="1"/>
  <c r="P127"/>
  <c r="G91"/>
  <c r="Q95"/>
  <c r="N25"/>
  <c r="N28" s="1"/>
  <c r="G28"/>
  <c r="P35"/>
  <c r="F35" s="1"/>
  <c r="M121" i="3"/>
  <c r="F42" i="1"/>
  <c r="F46" s="1"/>
  <c r="P46"/>
  <c r="F87"/>
  <c r="F89" s="1"/>
  <c r="P89"/>
  <c r="F91"/>
  <c r="F95" s="1"/>
  <c r="P95"/>
  <c r="F108"/>
  <c r="F110" s="1"/>
  <c r="P110"/>
  <c r="F13"/>
  <c r="F23" s="1"/>
  <c r="F48" s="1"/>
  <c r="P23"/>
  <c r="F116"/>
  <c r="F118" s="1"/>
  <c r="P118"/>
  <c r="P79"/>
  <c r="M419" i="3"/>
  <c r="G108" i="1"/>
  <c r="Q110"/>
  <c r="F131"/>
  <c r="F132" s="1"/>
  <c r="P132"/>
  <c r="E55" i="2"/>
  <c r="M297" i="3"/>
  <c r="P61" i="1"/>
  <c r="F61" s="1"/>
  <c r="E52" i="2"/>
  <c r="P58" i="1"/>
  <c r="M287" i="3"/>
  <c r="P59" i="1"/>
  <c r="F59" s="1"/>
  <c r="E49" i="2"/>
  <c r="M275" i="3"/>
  <c r="P69" i="1"/>
  <c r="E46" i="2"/>
  <c r="M255" i="3"/>
  <c r="P53" i="1"/>
  <c r="F53" s="1"/>
  <c r="M223" i="3"/>
  <c r="P60" i="1"/>
  <c r="F60" s="1"/>
  <c r="E51" i="2"/>
  <c r="E47"/>
  <c r="M256" i="3"/>
  <c r="E45" i="2"/>
  <c r="M236" i="3"/>
  <c r="F40" i="2"/>
  <c r="P54" i="1"/>
  <c r="F54" s="1"/>
  <c r="E40" i="2"/>
  <c r="M187" i="3"/>
  <c r="P52" i="1"/>
  <c r="F52" s="1"/>
  <c r="M217" i="3"/>
  <c r="F104" i="1"/>
  <c r="F106" s="1"/>
  <c r="F120" s="1"/>
  <c r="P106"/>
  <c r="P120" s="1"/>
  <c r="G116"/>
  <c r="Q118"/>
  <c r="N112"/>
  <c r="N114" s="1"/>
  <c r="G114"/>
  <c r="I445" i="3"/>
  <c r="E66" i="2"/>
  <c r="H66"/>
  <c r="L284" i="3"/>
  <c r="Q60" i="1" s="1"/>
  <c r="G60" s="1"/>
  <c r="N60" s="1"/>
  <c r="I49" i="2"/>
  <c r="L272" i="3"/>
  <c r="M272" s="1"/>
  <c r="L205"/>
  <c r="Q51" i="1" s="1"/>
  <c r="L293" i="3"/>
  <c r="Q61" i="1" s="1"/>
  <c r="G61" s="1"/>
  <c r="N61" s="1"/>
  <c r="M793" i="3"/>
  <c r="M828"/>
  <c r="L1028"/>
  <c r="M864"/>
  <c r="F68" i="2"/>
  <c r="F66" s="1"/>
  <c r="K445" i="3"/>
  <c r="F25" i="2"/>
  <c r="F22" s="1"/>
  <c r="E32"/>
  <c r="E25" s="1"/>
  <c r="E22" s="1"/>
  <c r="I66"/>
  <c r="F55"/>
  <c r="F52"/>
  <c r="G49"/>
  <c r="F49" s="1"/>
  <c r="M271" i="3"/>
  <c r="M269"/>
  <c r="G48" i="2"/>
  <c r="E265" i="3"/>
  <c r="P73" i="1" s="1"/>
  <c r="M257" i="3"/>
  <c r="G46" i="2"/>
  <c r="F63"/>
  <c r="M239" i="3"/>
  <c r="M237"/>
  <c r="H45" i="2"/>
  <c r="M233" i="3"/>
  <c r="G44" i="2"/>
  <c r="F44" s="1"/>
  <c r="M204" i="3"/>
  <c r="F50" i="2"/>
  <c r="H49"/>
  <c r="F51"/>
  <c r="M270" i="3"/>
  <c r="H48" i="2"/>
  <c r="F47"/>
  <c r="H46"/>
  <c r="M238" i="3"/>
  <c r="G45" i="2"/>
  <c r="F45" s="1"/>
  <c r="H44"/>
  <c r="G43"/>
  <c r="F43" s="1"/>
  <c r="E205" i="3"/>
  <c r="H42" i="2"/>
  <c r="G42"/>
  <c r="E196" i="3"/>
  <c r="F41" i="2"/>
  <c r="H39"/>
  <c r="H38" s="1"/>
  <c r="H64" s="1"/>
  <c r="Q52" i="1"/>
  <c r="G52" s="1"/>
  <c r="N52" s="1"/>
  <c r="M194" i="3"/>
  <c r="M192"/>
  <c r="L597"/>
  <c r="M461"/>
  <c r="M640"/>
  <c r="E752"/>
  <c r="E890"/>
  <c r="M708"/>
  <c r="M913"/>
  <c r="L890"/>
  <c r="L301" s="1"/>
  <c r="L445" s="1"/>
  <c r="M815"/>
  <c r="M984"/>
  <c r="M1002"/>
  <c r="M1014"/>
  <c r="M690"/>
  <c r="M726"/>
  <c r="M916"/>
  <c r="M966"/>
  <c r="E1028"/>
  <c r="J140" i="1" l="1"/>
  <c r="J137" s="1"/>
  <c r="J82"/>
  <c r="I38" i="2"/>
  <c r="I64" s="1"/>
  <c r="I105" s="1"/>
  <c r="Q23" i="1"/>
  <c r="I65" i="2"/>
  <c r="H105"/>
  <c r="H65"/>
  <c r="F73" i="1"/>
  <c r="F75" s="1"/>
  <c r="P75"/>
  <c r="P55"/>
  <c r="F55" s="1"/>
  <c r="E42" i="2"/>
  <c r="M196" i="3"/>
  <c r="P51" i="1"/>
  <c r="E43" i="2"/>
  <c r="M205" i="3"/>
  <c r="G51" i="1"/>
  <c r="Q56"/>
  <c r="F58"/>
  <c r="F63" s="1"/>
  <c r="P63"/>
  <c r="E446" i="3"/>
  <c r="G79" i="1"/>
  <c r="Q81"/>
  <c r="G69"/>
  <c r="Q71"/>
  <c r="N97"/>
  <c r="N99" s="1"/>
  <c r="G99"/>
  <c r="N87"/>
  <c r="N89" s="1"/>
  <c r="G89"/>
  <c r="N131"/>
  <c r="N132" s="1"/>
  <c r="G132"/>
  <c r="N122"/>
  <c r="N127" s="1"/>
  <c r="G127"/>
  <c r="F65"/>
  <c r="F67" s="1"/>
  <c r="P67"/>
  <c r="F46" i="2"/>
  <c r="E301" i="3"/>
  <c r="E445" s="1"/>
  <c r="E598" s="1"/>
  <c r="F42" i="2"/>
  <c r="F48"/>
  <c r="G39"/>
  <c r="G38" s="1"/>
  <c r="G64" s="1"/>
  <c r="P48" i="1"/>
  <c r="P101"/>
  <c r="P84" s="1"/>
  <c r="Q120"/>
  <c r="Q65"/>
  <c r="Q63"/>
  <c r="Q48"/>
  <c r="M227" i="3"/>
  <c r="M249"/>
  <c r="L446"/>
  <c r="L598"/>
  <c r="L447" s="1"/>
  <c r="E48" i="2"/>
  <c r="M265" i="3"/>
  <c r="N116" i="1"/>
  <c r="N118" s="1"/>
  <c r="G118"/>
  <c r="F69"/>
  <c r="F71" s="1"/>
  <c r="P71"/>
  <c r="N108"/>
  <c r="N110" s="1"/>
  <c r="G110"/>
  <c r="F79"/>
  <c r="F81" s="1"/>
  <c r="P81"/>
  <c r="N91"/>
  <c r="N95" s="1"/>
  <c r="G95"/>
  <c r="N104"/>
  <c r="N106" s="1"/>
  <c r="N120" s="1"/>
  <c r="G106"/>
  <c r="G120" s="1"/>
  <c r="N42"/>
  <c r="N46" s="1"/>
  <c r="G46"/>
  <c r="G73"/>
  <c r="Q75"/>
  <c r="N58"/>
  <c r="N63" s="1"/>
  <c r="G63"/>
  <c r="N13"/>
  <c r="N23" s="1"/>
  <c r="N48" s="1"/>
  <c r="G23"/>
  <c r="G48" s="1"/>
  <c r="E39" i="2"/>
  <c r="F39"/>
  <c r="M284" i="3"/>
  <c r="M293"/>
  <c r="F101" i="1"/>
  <c r="F84" s="1"/>
  <c r="Q101"/>
  <c r="M895" i="3"/>
  <c r="M898"/>
  <c r="M899"/>
  <c r="M900"/>
  <c r="M902"/>
  <c r="M903"/>
  <c r="M905"/>
  <c r="M907"/>
  <c r="M912"/>
  <c r="M1030"/>
  <c r="M901"/>
  <c r="M904"/>
  <c r="M908"/>
  <c r="M909"/>
  <c r="M910"/>
  <c r="M911"/>
  <c r="M1028"/>
  <c r="M1029"/>
  <c r="M896"/>
  <c r="M897"/>
  <c r="M906"/>
  <c r="M758"/>
  <c r="M759"/>
  <c r="M763"/>
  <c r="M766"/>
  <c r="M768"/>
  <c r="M770"/>
  <c r="M771"/>
  <c r="M772"/>
  <c r="M773"/>
  <c r="M890"/>
  <c r="M891"/>
  <c r="M757"/>
  <c r="M760"/>
  <c r="M761"/>
  <c r="M762"/>
  <c r="M767"/>
  <c r="M892"/>
  <c r="M764"/>
  <c r="M765"/>
  <c r="M769"/>
  <c r="M774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F38" i="2" l="1"/>
  <c r="F64" s="1"/>
  <c r="F105" s="1"/>
  <c r="E447" i="3"/>
  <c r="D447" s="1"/>
  <c r="D598"/>
  <c r="F65" i="2"/>
  <c r="F51" i="1"/>
  <c r="F56" s="1"/>
  <c r="F77" s="1"/>
  <c r="F83" s="1"/>
  <c r="P56"/>
  <c r="P77" s="1"/>
  <c r="P83"/>
  <c r="G101"/>
  <c r="G84" s="1"/>
  <c r="N73"/>
  <c r="N75" s="1"/>
  <c r="G75"/>
  <c r="G65"/>
  <c r="Q67"/>
  <c r="Q77" s="1"/>
  <c r="Q83" s="1"/>
  <c r="G65" i="2"/>
  <c r="G105"/>
  <c r="N69" i="1"/>
  <c r="N71" s="1"/>
  <c r="G71"/>
  <c r="N79"/>
  <c r="N81" s="1"/>
  <c r="G81"/>
  <c r="N51"/>
  <c r="N56" s="1"/>
  <c r="G56"/>
  <c r="Q84"/>
  <c r="E38" i="2"/>
  <c r="E64" s="1"/>
  <c r="N101" i="1"/>
  <c r="N84" s="1"/>
  <c r="Q82" l="1"/>
  <c r="Q133"/>
  <c r="Q140"/>
  <c r="Q137" s="1"/>
  <c r="Q141"/>
  <c r="Q138" s="1"/>
  <c r="N65"/>
  <c r="N67" s="1"/>
  <c r="G67"/>
  <c r="F133"/>
  <c r="F82"/>
  <c r="F140"/>
  <c r="F137" s="1"/>
  <c r="F141"/>
  <c r="F138" s="1"/>
  <c r="N77"/>
  <c r="N83" s="1"/>
  <c r="E65" i="2"/>
  <c r="E105"/>
  <c r="P82" i="1"/>
  <c r="P140"/>
  <c r="P137" s="1"/>
  <c r="P141"/>
  <c r="P138" s="1"/>
  <c r="P133"/>
  <c r="G77"/>
  <c r="G83" s="1"/>
  <c r="N82" l="1"/>
  <c r="N133"/>
  <c r="N140"/>
  <c r="N137" s="1"/>
  <c r="N141"/>
  <c r="N138" s="1"/>
  <c r="G82"/>
  <c r="G133"/>
  <c r="B133" s="1"/>
  <c r="G140"/>
  <c r="G137" s="1"/>
  <c r="G141"/>
  <c r="G138" s="1"/>
  <c r="B105" i="2"/>
  <c r="B65"/>
  <c r="B82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94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4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47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972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23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2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<sst xmlns="http://schemas.openxmlformats.org/spreadsheetml/2006/main" count="3113" uniqueCount="2075">
  <si>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</si>
  <si>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</si>
  <si>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</si>
  <si>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</si>
  <si>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</si>
  <si>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</si>
  <si>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</si>
  <si>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</si>
  <si>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</si>
  <si>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</si>
  <si>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</si>
  <si>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</si>
  <si>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</si>
  <si>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</si>
  <si>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</si>
  <si>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</si>
  <si>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</si>
  <si>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</si>
  <si>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</si>
  <si>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</si>
  <si>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</si>
  <si>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</si>
  <si>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</si>
  <si>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</si>
  <si>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</si>
  <si>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</si>
  <si>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</si>
  <si>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</si>
  <si>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</si>
  <si>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</si>
  <si>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</si>
  <si>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</si>
  <si>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</si>
  <si>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</si>
  <si>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</si>
  <si>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</si>
  <si>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</si>
  <si>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</si>
  <si>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</si>
  <si>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</si>
  <si>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</si>
  <si>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</si>
  <si>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</si>
  <si>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</si>
  <si>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</si>
  <si>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</si>
  <si>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</si>
  <si>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</si>
  <si>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</si>
  <si>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</si>
  <si>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</si>
  <si>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</si>
  <si>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</si>
  <si>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</si>
  <si>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</si>
  <si>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</si>
  <si>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</si>
  <si>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</si>
  <si>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</si>
  <si>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</si>
  <si>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</si>
  <si>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</si>
  <si>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</si>
  <si>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</si>
  <si>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</si>
  <si>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</si>
  <si>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</si>
  <si>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</si>
  <si>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</si>
  <si>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</si>
  <si>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</si>
  <si>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</si>
  <si>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</si>
  <si>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</si>
  <si>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</si>
  <si>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</si>
  <si>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</si>
  <si>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</si>
  <si>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</si>
  <si>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</si>
  <si>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</si>
  <si>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</si>
  <si>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</si>
  <si>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</si>
  <si>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</si>
  <si>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</si>
  <si>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</si>
  <si>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</si>
  <si>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</si>
  <si>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</si>
  <si>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</si>
  <si>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</si>
  <si>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</si>
  <si>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</si>
  <si>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</si>
  <si>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</si>
  <si>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</si>
  <si>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</si>
  <si>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</si>
  <si>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</si>
  <si>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</si>
  <si>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</si>
  <si>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</si>
  <si>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</si>
  <si>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</si>
  <si>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</si>
  <si>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</si>
  <si>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</si>
  <si>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</si>
  <si>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</si>
  <si>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</si>
  <si>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</si>
  <si>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</si>
  <si>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</si>
  <si>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</si>
  <si>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</si>
  <si>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</si>
  <si>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</si>
  <si>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</si>
  <si>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</si>
  <si>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</si>
  <si>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</si>
  <si>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</si>
  <si>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</si>
  <si>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</si>
  <si>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</si>
  <si>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</si>
  <si>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</si>
  <si>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</si>
  <si>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</si>
  <si>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</si>
  <si>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</si>
  <si>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</si>
  <si>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</si>
  <si>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</si>
  <si>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</si>
  <si>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</si>
  <si>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</si>
  <si>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</si>
  <si>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</si>
  <si>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</si>
  <si>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</si>
  <si>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</si>
  <si>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</si>
  <si>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</si>
  <si>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</si>
  <si>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</si>
  <si>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</si>
  <si>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</si>
  <si>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</si>
  <si>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</si>
  <si>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</si>
  <si>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</si>
  <si>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</si>
  <si>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</si>
  <si>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</si>
  <si>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</si>
  <si>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</si>
  <si>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</si>
  <si>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</si>
  <si>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</si>
  <si>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</si>
  <si>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</si>
  <si>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</si>
  <si>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</si>
  <si>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</si>
  <si>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</si>
  <si>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</si>
  <si>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</si>
  <si>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</si>
  <si>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</si>
  <si>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</si>
  <si>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</si>
  <si>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</si>
  <si>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</si>
  <si>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</si>
  <si>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</si>
  <si>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</si>
  <si>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</si>
  <si>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</si>
  <si>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</si>
  <si>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</si>
  <si>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</si>
  <si>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</si>
  <si>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</si>
  <si>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</si>
  <si>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</si>
  <si>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</si>
  <si>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</si>
  <si>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</si>
  <si>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</si>
  <si>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</si>
  <si>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</si>
  <si>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</si>
  <si>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</si>
  <si>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</si>
  <si>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</si>
  <si>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</si>
  <si>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</si>
  <si>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</si>
  <si>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</si>
  <si>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</si>
  <si>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</si>
  <si>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</si>
  <si>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</si>
  <si>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</si>
  <si>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</si>
  <si>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</si>
  <si>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</si>
  <si>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</si>
  <si>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</si>
  <si>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</si>
  <si>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</si>
  <si>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</si>
  <si>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</si>
  <si>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</si>
  <si>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</si>
  <si>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</si>
  <si>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</si>
  <si>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</si>
  <si>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</si>
  <si>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</si>
  <si>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</si>
  <si>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</si>
  <si>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</si>
  <si>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</si>
  <si>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</si>
  <si>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</si>
  <si>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</si>
  <si>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</si>
  <si>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</si>
  <si>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</si>
  <si>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</si>
  <si>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</si>
  <si>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</si>
  <si>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</si>
  <si>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</si>
  <si>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</si>
  <si>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</si>
  <si>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</si>
  <si>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</si>
  <si>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</si>
  <si>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</si>
  <si>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</si>
  <si>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</si>
  <si>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</si>
  <si>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</si>
  <si>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</si>
  <si>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</si>
  <si>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</si>
  <si>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</si>
  <si>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</si>
  <si>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</si>
  <si>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</si>
  <si>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</si>
  <si>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</si>
  <si>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</si>
  <si>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</si>
  <si>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</si>
  <si>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</si>
  <si>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</si>
  <si>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</si>
  <si>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</si>
  <si>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</si>
  <si>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</si>
  <si>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</si>
  <si>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</si>
  <si>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</si>
  <si>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</si>
  <si>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</si>
  <si>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</si>
  <si>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</si>
  <si>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</si>
  <si>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</si>
  <si>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</si>
  <si>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</si>
  <si>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</si>
  <si>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</si>
  <si>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</si>
  <si>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</si>
  <si>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</si>
  <si>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</si>
  <si>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</si>
  <si>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</si>
  <si>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</si>
  <si>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</si>
  <si>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</si>
  <si>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</si>
  <si>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</si>
  <si>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</si>
  <si>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</si>
  <si>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</si>
  <si>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</si>
  <si>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</si>
  <si>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</si>
  <si>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</si>
  <si>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</si>
  <si>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</si>
  <si>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</si>
  <si>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</si>
  <si>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</si>
  <si>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</si>
  <si>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</si>
  <si>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</si>
  <si>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</si>
  <si>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</si>
  <si>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</si>
  <si>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</si>
  <si>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</si>
  <si>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</si>
  <si>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</si>
  <si>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</si>
  <si>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</si>
  <si>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</si>
  <si>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</si>
  <si>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</si>
  <si>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</si>
  <si>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</si>
  <si>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</si>
  <si>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</si>
  <si>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</si>
  <si>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</si>
  <si>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</si>
  <si>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</si>
  <si>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</si>
  <si>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</si>
  <si>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</si>
  <si>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</si>
  <si>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</si>
  <si>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</si>
  <si>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</si>
  <si>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</si>
  <si>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</si>
  <si>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</si>
  <si>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</si>
  <si>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</si>
  <si>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</si>
  <si>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</si>
  <si>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</si>
  <si>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</si>
  <si>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</si>
  <si>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</si>
  <si>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</si>
  <si>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</si>
  <si>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</si>
  <si>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</si>
  <si>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</si>
  <si>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</si>
  <si>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</si>
  <si>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</si>
  <si>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</si>
  <si>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</si>
  <si>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</si>
  <si>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</si>
  <si>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</si>
  <si>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</si>
  <si>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</si>
  <si>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</si>
  <si>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</si>
  <si>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</si>
  <si>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</si>
  <si>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</si>
  <si>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</si>
  <si>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</si>
  <si>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</si>
  <si>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</si>
  <si>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</si>
  <si>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</si>
  <si>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</si>
  <si>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</si>
  <si>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</si>
  <si>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</si>
  <si>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</si>
  <si>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</si>
  <si>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</si>
  <si>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</si>
  <si>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</si>
  <si>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</si>
  <si>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</si>
  <si>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</si>
  <si>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</si>
  <si>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</si>
  <si>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</si>
  <si>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</si>
  <si>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</si>
  <si>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</si>
  <si>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</si>
  <si>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</si>
  <si>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</si>
  <si>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</si>
  <si>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</si>
  <si>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</si>
  <si>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</si>
  <si>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</si>
  <si>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</si>
  <si>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</si>
  <si>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</si>
  <si>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</si>
  <si>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</si>
  <si>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</si>
  <si>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</si>
  <si>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</si>
  <si>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</si>
  <si>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</si>
  <si>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</si>
  <si>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</si>
  <si>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</si>
  <si>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</si>
  <si>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</si>
  <si>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</si>
  <si>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</si>
  <si>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</si>
  <si>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</si>
  <si>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</si>
  <si>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</si>
  <si>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</si>
  <si>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</si>
  <si>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</si>
  <si>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</si>
  <si>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</si>
  <si>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</si>
  <si>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</si>
  <si>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</si>
  <si>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</si>
  <si>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</si>
  <si>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</si>
  <si>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</si>
  <si>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</si>
  <si>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</si>
  <si>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</si>
  <si>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</si>
  <si>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</si>
  <si>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</si>
  <si>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</si>
  <si>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</si>
  <si>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</si>
  <si>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</si>
  <si>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</si>
  <si>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</si>
  <si>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</si>
  <si>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</si>
  <si>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</si>
  <si>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</si>
  <si>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</si>
  <si>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</si>
  <si>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</si>
  <si>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</si>
  <si>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</si>
  <si>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</si>
  <si>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</si>
  <si>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</si>
  <si>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</si>
  <si>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</si>
  <si>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</si>
  <si>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</si>
  <si>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</si>
  <si>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</si>
  <si>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</si>
  <si>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</si>
  <si>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</si>
  <si>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</si>
  <si>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</si>
  <si>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</si>
  <si>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</si>
  <si>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</si>
  <si>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</si>
  <si>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</si>
  <si>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</si>
  <si>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</si>
  <si>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</si>
  <si>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</si>
  <si>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</si>
  <si>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</si>
  <si>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</si>
  <si>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</si>
  <si>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</si>
  <si>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</si>
  <si>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</si>
  <si>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</si>
  <si>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</si>
  <si>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</si>
  <si>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</si>
  <si>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</si>
  <si>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</si>
  <si>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</si>
  <si>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</si>
  <si>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</si>
  <si>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</si>
  <si>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</si>
  <si>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</si>
  <si>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</si>
  <si>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</si>
  <si>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</si>
  <si>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</si>
  <si>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</si>
  <si>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</si>
  <si>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</si>
  <si>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</si>
  <si>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</si>
  <si>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</si>
  <si>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</si>
  <si>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</si>
  <si>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</si>
  <si>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</si>
  <si>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</si>
  <si>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</si>
  <si>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</si>
  <si>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</si>
  <si>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</si>
  <si>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</si>
  <si>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</si>
  <si>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</si>
  <si>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</si>
  <si>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</si>
  <si>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</si>
  <si>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</si>
  <si>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</si>
  <si>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</si>
  <si>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</si>
  <si>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</si>
  <si>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</si>
  <si>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</si>
  <si>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</si>
  <si>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</si>
  <si>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</si>
  <si>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</si>
  <si>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</si>
  <si>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</si>
  <si>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</si>
  <si>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</si>
  <si>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</si>
  <si>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</si>
  <si>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</si>
  <si>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</si>
  <si>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</si>
  <si>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</si>
  <si>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</si>
  <si>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</si>
  <si>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</si>
  <si>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</si>
  <si>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</si>
  <si>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</si>
  <si>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</si>
  <si>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</si>
  <si>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</si>
  <si>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</si>
  <si>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</si>
  <si>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</si>
  <si>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</si>
  <si>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</si>
  <si>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</si>
  <si>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</si>
  <si>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</si>
  <si>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</si>
  <si>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</si>
  <si>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</si>
  <si>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</si>
  <si>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</si>
  <si>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</si>
  <si>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</si>
  <si>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</si>
  <si>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</si>
  <si>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</si>
  <si>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</si>
  <si>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</si>
  <si>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</si>
  <si>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</si>
  <si>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</si>
  <si>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</si>
  <si>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</si>
  <si>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</si>
  <si>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</si>
  <si>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</si>
  <si>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</si>
  <si>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</si>
  <si>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</si>
  <si>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</si>
  <si>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</si>
  <si>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</si>
  <si>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</si>
  <si>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</si>
  <si>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</si>
  <si>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</si>
  <si>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</si>
  <si>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</si>
  <si>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</si>
  <si>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</si>
  <si>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</si>
  <si>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</si>
  <si>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</si>
  <si>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</si>
  <si>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</si>
  <si>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</si>
  <si>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</si>
  <si>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</si>
  <si>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</si>
  <si>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</si>
  <si>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</si>
  <si>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</si>
  <si>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</si>
  <si>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</si>
  <si>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</si>
  <si>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</si>
  <si>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</si>
  <si>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</si>
  <si>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</si>
  <si>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</si>
  <si>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</si>
  <si>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</si>
  <si>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</si>
  <si>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</si>
  <si>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</si>
  <si>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</si>
  <si>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</si>
  <si>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</si>
  <si>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</si>
  <si>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</si>
  <si>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</si>
  <si>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</si>
  <si>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</si>
  <si>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</si>
  <si>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</si>
  <si>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</si>
  <si>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</si>
  <si>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</si>
  <si>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</si>
  <si>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</si>
  <si>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</si>
  <si>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</si>
  <si>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</si>
  <si>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</si>
  <si>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</si>
  <si>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</si>
  <si>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</si>
  <si>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</si>
  <si>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</si>
  <si>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</si>
  <si>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</si>
  <si>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</si>
  <si>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</si>
  <si>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</si>
  <si>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</si>
  <si>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</si>
  <si>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</si>
  <si>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</si>
  <si>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</si>
  <si>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</si>
  <si>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</si>
  <si>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</si>
  <si>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</si>
  <si>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</si>
  <si>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</si>
  <si>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</si>
  <si>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</si>
  <si>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</si>
  <si>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</si>
  <si>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</si>
  <si>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</si>
  <si>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</si>
  <si>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</si>
  <si>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</si>
  <si>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</si>
  <si>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</si>
  <si>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</si>
  <si>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</si>
  <si>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</si>
  <si>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</si>
  <si>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</si>
  <si>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</si>
  <si>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</si>
  <si>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</si>
  <si>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</si>
  <si>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</si>
  <si>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</si>
  <si>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</si>
  <si>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</si>
  <si>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</si>
  <si>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</si>
  <si>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</si>
  <si>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</si>
  <si>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</si>
  <si>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</si>
  <si>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</si>
  <si>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</si>
  <si>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</si>
  <si>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</si>
  <si>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</si>
  <si>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</si>
  <si>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</si>
  <si>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</si>
  <si>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</si>
  <si>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</si>
  <si>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</si>
  <si>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</si>
  <si>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</si>
  <si>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</si>
  <si>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</si>
  <si>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</si>
  <si>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</si>
  <si>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</si>
  <si>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</si>
  <si>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</si>
  <si>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</si>
  <si>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</si>
  <si>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</si>
  <si>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</si>
  <si>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</si>
  <si>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</si>
  <si>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</si>
  <si>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</si>
  <si>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</si>
  <si>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</si>
  <si>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</si>
  <si>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</si>
  <si>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</si>
  <si>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</si>
  <si>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</si>
  <si>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</si>
  <si>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</si>
  <si>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</si>
  <si>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</si>
  <si>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</si>
  <si>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</si>
  <si>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</si>
  <si>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</si>
  <si>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</si>
  <si>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</si>
  <si>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</si>
  <si>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</si>
  <si>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</si>
  <si>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</si>
  <si>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</si>
  <si>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</si>
  <si>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</si>
  <si>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</si>
  <si>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</si>
  <si>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</si>
  <si>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</si>
  <si>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</si>
  <si>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</si>
  <si>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</si>
  <si>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</si>
  <si>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</si>
  <si>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</si>
  <si>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</si>
  <si>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</si>
  <si>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</si>
  <si>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</si>
  <si>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</si>
  <si>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</si>
  <si>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</si>
  <si>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</si>
  <si>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</si>
  <si>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</si>
  <si>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</si>
  <si>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</si>
  <si>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</si>
  <si>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</si>
  <si>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</si>
  <si>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</si>
  <si>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</si>
  <si>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</si>
  <si>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</si>
  <si>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</si>
  <si>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</si>
  <si>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</si>
  <si>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</si>
  <si>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</si>
  <si>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</si>
  <si>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</si>
  <si>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</si>
  <si>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</si>
  <si>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</si>
  <si>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</si>
  <si>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</si>
  <si>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</si>
  <si>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</si>
  <si>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</si>
  <si>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</si>
  <si>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</si>
  <si>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</si>
  <si>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</si>
  <si>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</si>
  <si>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</si>
  <si>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</si>
  <si>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</si>
  <si>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</si>
  <si>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</si>
  <si>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</si>
  <si>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</si>
  <si>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</si>
  <si>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</si>
  <si>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</si>
  <si>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</si>
  <si>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</si>
  <si>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</si>
  <si>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</si>
  <si>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</si>
  <si>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</si>
  <si>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</si>
  <si>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</si>
  <si>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</si>
  <si>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</si>
  <si>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</si>
  <si>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</si>
  <si>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</si>
  <si>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</si>
  <si>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</si>
  <si>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</si>
  <si>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</si>
  <si>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</si>
  <si>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</si>
  <si>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</si>
  <si>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</si>
  <si>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</si>
  <si>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</si>
  <si>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</si>
  <si>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</si>
  <si>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</si>
  <si>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</si>
  <si>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</si>
  <si>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</si>
  <si>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</si>
  <si>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</si>
  <si>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</si>
  <si>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</si>
  <si>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</si>
  <si>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</si>
  <si>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</si>
  <si>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</si>
  <si>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</si>
  <si>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</si>
  <si>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</si>
  <si>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</si>
  <si>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</si>
  <si>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</si>
  <si>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</si>
  <si>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</si>
  <si>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</si>
  <si>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</si>
  <si>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</si>
  <si>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</si>
  <si>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</si>
  <si>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</si>
  <si>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</si>
  <si>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</si>
  <si>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</si>
  <si>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</si>
  <si>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</si>
  <si>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</si>
  <si>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</si>
  <si>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</si>
  <si>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</si>
  <si>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</si>
  <si>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</si>
  <si>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</si>
  <si>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</si>
  <si>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</si>
  <si>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</si>
  <si>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</si>
  <si>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</si>
  <si>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</si>
  <si>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</si>
  <si>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</si>
  <si>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</si>
  <si>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</si>
  <si>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</si>
  <si>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</si>
  <si>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</si>
  <si>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</si>
  <si>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</si>
  <si>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</si>
  <si>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</si>
  <si>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</si>
  <si>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</si>
  <si>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</si>
  <si>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</si>
  <si>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</si>
  <si>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</si>
  <si>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</si>
  <si>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</si>
  <si>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</si>
  <si>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</si>
  <si>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</si>
  <si>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</si>
  <si>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</si>
  <si>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</si>
  <si>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</si>
  <si>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</si>
  <si>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</si>
  <si>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</si>
  <si>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</si>
  <si>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</si>
  <si>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</si>
  <si>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</si>
  <si>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</si>
  <si>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</si>
  <si>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</si>
  <si>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</si>
  <si>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</si>
  <si>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</si>
  <si>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</si>
  <si>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</si>
  <si>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</si>
  <si>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</si>
  <si>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</si>
  <si>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</si>
  <si>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</si>
  <si>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</si>
  <si>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</si>
  <si>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</si>
  <si>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</si>
  <si>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</si>
  <si>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</si>
  <si>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</si>
  <si>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</si>
  <si>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</si>
  <si>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</si>
  <si>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</si>
  <si>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</si>
  <si>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</si>
  <si>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</si>
  <si>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</si>
  <si>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</si>
  <si>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</si>
  <si>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</si>
  <si>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</si>
  <si>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</si>
  <si>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</si>
  <si>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</si>
  <si>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</si>
  <si>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</si>
  <si>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</si>
  <si>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</si>
  <si>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</si>
  <si>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</si>
  <si>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</si>
  <si>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</si>
  <si>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</si>
  <si>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</si>
  <si>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</si>
  <si>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</si>
  <si>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</si>
  <si>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</si>
  <si>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</si>
  <si>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</si>
  <si>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</si>
  <si>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</si>
  <si>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</si>
  <si>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</si>
  <si>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</si>
  <si>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</si>
  <si>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</si>
  <si>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</si>
  <si>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</si>
  <si>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</si>
  <si>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</si>
  <si>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</si>
  <si>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</si>
  <si>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</si>
  <si>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</si>
  <si>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</si>
  <si>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</si>
  <si>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</si>
  <si>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</si>
  <si>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</si>
  <si>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</si>
  <si>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</si>
  <si>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</si>
  <si>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</si>
  <si>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</si>
  <si>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</si>
  <si>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</si>
  <si>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</si>
  <si>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</si>
  <si>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</si>
  <si>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</si>
  <si>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</si>
  <si>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</si>
  <si>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</si>
  <si>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</si>
  <si>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</si>
  <si>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</si>
  <si>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</si>
  <si>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</si>
  <si>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</si>
  <si>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</si>
  <si>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</si>
  <si>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</si>
  <si>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</si>
  <si>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</si>
  <si>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</si>
  <si>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</si>
  <si>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</si>
  <si>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</si>
  <si>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</si>
  <si>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</si>
  <si>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</si>
  <si>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</si>
  <si>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</si>
  <si>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</si>
  <si>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</si>
  <si>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</si>
  <si>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</si>
  <si>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</si>
  <si>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</si>
  <si>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</si>
  <si>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</si>
  <si>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</si>
  <si>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</si>
  <si>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</si>
  <si>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</si>
  <si>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</si>
  <si>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</si>
  <si>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</si>
  <si>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</si>
  <si>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</si>
  <si>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</si>
  <si>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</si>
  <si>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</si>
  <si>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</si>
  <si>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</si>
  <si>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</si>
  <si>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</si>
  <si>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</si>
  <si>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</si>
  <si>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</si>
  <si>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</si>
  <si>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</si>
  <si>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</si>
  <si>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</si>
  <si>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</si>
  <si>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</si>
  <si>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</si>
  <si>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</si>
  <si>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</si>
  <si>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</si>
  <si>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</si>
  <si>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</si>
  <si>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</si>
  <si>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</si>
  <si>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</si>
  <si>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</si>
  <si>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</si>
  <si>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</si>
  <si>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</si>
  <si>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</si>
  <si>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</si>
  <si>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</si>
  <si>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</si>
  <si>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</si>
  <si>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</si>
  <si>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</si>
  <si>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</si>
  <si>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</si>
  <si>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</si>
  <si>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</si>
  <si>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</si>
  <si>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</si>
  <si>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</si>
  <si>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</si>
  <si>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</si>
  <si>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</si>
  <si>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</si>
  <si>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</si>
  <si>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</si>
  <si>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</si>
  <si>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</si>
  <si>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</si>
  <si>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</si>
  <si>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</si>
  <si>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</si>
  <si>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</si>
  <si>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</si>
  <si>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</si>
  <si>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</si>
  <si>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</si>
  <si>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</si>
  <si>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</si>
  <si>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</si>
  <si>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</si>
  <si>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</si>
  <si>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</si>
  <si>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</si>
  <si>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</si>
  <si>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</si>
  <si>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</si>
  <si>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</si>
  <si>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</si>
  <si>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</si>
  <si>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</si>
  <si>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</si>
  <si>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</si>
  <si>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</si>
  <si>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</si>
  <si>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</si>
  <si>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</si>
  <si>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</si>
  <si>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</si>
  <si>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</si>
  <si>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</si>
  <si>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</si>
  <si>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</si>
  <si>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</si>
  <si>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</si>
  <si>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</si>
  <si>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</si>
  <si>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</si>
  <si>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</si>
  <si>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</si>
  <si>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</si>
  <si>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</si>
  <si>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</si>
  <si>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</si>
  <si>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</si>
  <si>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</si>
  <si>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</si>
  <si>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</si>
  <si>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</si>
  <si>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</si>
  <si>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</si>
  <si>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</si>
  <si>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</si>
  <si>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</si>
  <si>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</si>
  <si>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</si>
  <si>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</si>
  <si>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</si>
  <si>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</si>
  <si>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</si>
  <si>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</si>
  <si>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</si>
  <si>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</si>
  <si>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</si>
  <si>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</si>
  <si>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</si>
  <si>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</si>
  <si>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</si>
  <si>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</si>
  <si>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</si>
  <si>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</si>
  <si>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</si>
  <si>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</si>
  <si>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</si>
  <si>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</si>
  <si>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</si>
  <si>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</si>
  <si>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</si>
  <si>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</si>
  <si>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</si>
  <si>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</si>
  <si>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</si>
  <si>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</si>
  <si>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</si>
  <si>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</si>
  <si>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</si>
  <si>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</si>
  <si>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</si>
  <si>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</si>
  <si>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</si>
  <si>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</si>
  <si>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</si>
  <si>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</si>
  <si>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</si>
  <si>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</si>
  <si>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</si>
  <si>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</si>
  <si>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</si>
  <si>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</si>
  <si>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</si>
  <si>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</si>
  <si>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</si>
  <si>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</si>
  <si>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</si>
  <si>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</si>
  <si>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</si>
  <si>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</si>
  <si>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</si>
  <si>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</si>
  <si>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</si>
  <si>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</si>
  <si>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</si>
  <si>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</si>
  <si>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</si>
  <si>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</si>
  <si>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</si>
  <si>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</si>
  <si>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</si>
  <si>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</si>
  <si>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</si>
  <si>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</si>
  <si>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</si>
  <si>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</si>
  <si>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</si>
  <si>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</si>
  <si>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</si>
  <si>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</si>
  <si>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</si>
  <si>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</si>
  <si>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</si>
  <si>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</si>
  <si>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</si>
  <si>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</si>
  <si>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</si>
  <si>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</si>
  <si>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</si>
  <si>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</si>
  <si>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</si>
  <si>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</si>
  <si>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</si>
  <si>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</si>
  <si>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</si>
  <si>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</si>
  <si>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</si>
  <si>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</si>
  <si>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</si>
  <si>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</si>
  <si>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</si>
  <si>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</si>
  <si>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</si>
  <si>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</si>
  <si>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</si>
  <si>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</si>
  <si>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</si>
  <si>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</si>
  <si>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</si>
  <si>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</si>
  <si>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</si>
  <si>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</si>
  <si>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</si>
  <si>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</si>
  <si>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</si>
  <si>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</si>
  <si>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</si>
  <si>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</si>
  <si>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</si>
  <si>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</si>
  <si>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</si>
  <si>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</si>
  <si>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</si>
  <si>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</si>
  <si>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</si>
  <si>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</si>
  <si>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</si>
  <si>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</si>
  <si>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</si>
  <si>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</si>
  <si>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</si>
  <si>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</si>
  <si>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</si>
  <si>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</si>
  <si>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</si>
  <si>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</si>
  <si>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</si>
  <si>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</si>
  <si>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</si>
  <si>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</si>
  <si>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</si>
  <si>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</si>
  <si>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</si>
  <si>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</si>
  <si>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</si>
  <si>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</si>
  <si>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</si>
  <si>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</si>
  <si>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</si>
  <si>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</si>
  <si>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</si>
  <si>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</si>
  <si>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</si>
  <si>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</si>
  <si>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</si>
  <si>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</si>
  <si>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</si>
  <si>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</si>
  <si>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</si>
  <si>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</si>
  <si>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</si>
  <si>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</si>
  <si>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</si>
  <si>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</si>
  <si>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</si>
  <si>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</si>
  <si>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</si>
  <si>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</si>
  <si>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</si>
  <si>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</si>
  <si>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</si>
  <si>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</si>
  <si>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</si>
  <si>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</si>
  <si>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</si>
  <si>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</si>
  <si>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</si>
  <si>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</si>
  <si>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</si>
  <si>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</si>
  <si>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</si>
  <si>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</si>
  <si>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</si>
  <si>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</si>
  <si>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</si>
  <si>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</si>
  <si>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</si>
  <si>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</si>
  <si>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</si>
  <si>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</si>
  <si>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</si>
  <si>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</si>
  <si>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</si>
  <si>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</si>
  <si>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</si>
  <si>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</si>
  <si>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</si>
  <si>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</si>
  <si>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</si>
  <si>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</si>
  <si>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</si>
  <si>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</si>
  <si>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</si>
  <si>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</si>
  <si>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</si>
  <si>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</si>
  <si>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</si>
  <si>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</si>
  <si>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</si>
  <si>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</si>
  <si>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</si>
  <si>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</si>
  <si>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</si>
  <si>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</si>
  <si>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</si>
  <si>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</si>
  <si>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</si>
  <si>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</si>
  <si>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</si>
  <si>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</si>
  <si>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</si>
  <si>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</si>
  <si>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</si>
  <si>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</si>
  <si>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</si>
  <si>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</si>
  <si>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</si>
  <si>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</si>
  <si>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</si>
  <si>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</si>
  <si>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</si>
  <si>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</si>
  <si>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</si>
  <si>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</si>
  <si>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</si>
  <si>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</si>
  <si>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</si>
  <si>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</si>
  <si>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</si>
  <si>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</si>
  <si>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</si>
  <si>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</si>
  <si>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</si>
  <si>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</si>
  <si>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</si>
  <si>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</si>
  <si>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</si>
  <si>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</si>
  <si>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</si>
  <si>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</si>
  <si>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</si>
  <si>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</si>
  <si>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</si>
  <si>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</si>
  <si>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</si>
  <si>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</si>
  <si>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</si>
  <si>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</si>
  <si>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</si>
  <si>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</si>
  <si>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</si>
  <si>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</si>
  <si>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</si>
  <si>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</si>
  <si>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</si>
  <si>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</si>
  <si>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</si>
  <si>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</si>
  <si>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</si>
  <si>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</si>
  <si>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</si>
  <si>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</si>
  <si>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</si>
  <si>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</si>
  <si>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</si>
  <si>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</si>
  <si>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</si>
  <si>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</si>
  <si>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</si>
  <si>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</si>
  <si>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</si>
  <si>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</si>
  <si>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</si>
  <si>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</si>
  <si>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</si>
  <si>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</si>
  <si>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</si>
  <si>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</si>
  <si>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</si>
  <si>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</si>
  <si>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</si>
  <si>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</si>
  <si>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</si>
  <si>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</si>
  <si>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</si>
  <si>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</si>
  <si>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</si>
  <si>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</si>
  <si>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</si>
  <si>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</si>
  <si>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</si>
  <si>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</si>
  <si>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</si>
  <si>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</si>
  <si>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</si>
  <si>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</si>
  <si>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</si>
  <si>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</si>
  <si>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</si>
  <si>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</si>
  <si>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</si>
  <si>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</si>
  <si>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</si>
  <si>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</si>
  <si>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</si>
  <si>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</si>
  <si>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</si>
  <si>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</si>
  <si>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</si>
  <si>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</si>
  <si>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</si>
  <si>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</si>
  <si>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</si>
  <si>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</si>
  <si>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</si>
  <si>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</si>
  <si>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</si>
  <si>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</si>
  <si>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</si>
  <si>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</si>
  <si>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</si>
  <si>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</si>
  <si>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</si>
  <si>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</si>
  <si>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</si>
  <si>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</si>
  <si>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</si>
  <si>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</si>
  <si>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</si>
  <si>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</si>
  <si>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</si>
  <si>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</si>
  <si>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</si>
  <si>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</si>
  <si>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</si>
  <si>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</si>
  <si>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</si>
  <si>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</si>
  <si>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</si>
  <si>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</si>
  <si>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</si>
  <si>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</si>
  <si>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</si>
  <si>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</si>
  <si>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</si>
  <si>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</si>
  <si>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</si>
  <si>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</si>
  <si>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</si>
  <si>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</si>
  <si>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</si>
  <si>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</si>
  <si>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</si>
  <si>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</si>
  <si>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</si>
  <si>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</si>
  <si>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</si>
  <si>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</si>
  <si>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</si>
  <si>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</si>
  <si>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</si>
  <si>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</si>
  <si>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</si>
  <si>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</si>
  <si>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</si>
  <si>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</si>
  <si>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</si>
  <si>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</si>
  <si>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</si>
  <si>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</si>
  <si>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</si>
  <si>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</si>
  <si>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</si>
  <si>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</si>
  <si>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</si>
  <si>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</si>
  <si>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</si>
  <si>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</si>
  <si>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</si>
  <si>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</si>
  <si>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</si>
  <si>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</si>
  <si>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</si>
  <si>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</si>
  <si>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</si>
  <si>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</si>
  <si>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</si>
  <si>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</si>
  <si>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</si>
  <si>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</si>
  <si>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</si>
  <si>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</si>
  <si>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</si>
  <si>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</si>
  <si>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</si>
  <si>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</si>
  <si>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</si>
  <si>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</si>
  <si>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</si>
  <si>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</si>
  <si>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</si>
  <si>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</si>
  <si>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</si>
  <si>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</si>
  <si>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</si>
  <si>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</si>
  <si>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</si>
  <si>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</si>
  <si>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</si>
  <si>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</si>
  <si>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</si>
  <si>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</si>
  <si>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</si>
  <si>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</si>
  <si>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</si>
  <si>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</si>
  <si>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</si>
  <si>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</si>
  <si>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</si>
  <si>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</si>
  <si>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</si>
  <si>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</si>
  <si>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</si>
  <si>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</si>
  <si>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</si>
  <si>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</si>
  <si>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</si>
  <si>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</si>
  <si>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</si>
  <si>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</si>
  <si>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</si>
  <si>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</si>
  <si>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</si>
  <si>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</si>
  <si>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</si>
  <si>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</si>
  <si>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</si>
  <si>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</si>
  <si>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</si>
  <si>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</si>
  <si>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</si>
  <si>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</si>
  <si>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</si>
  <si>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</si>
  <si>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</si>
  <si>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</si>
  <si>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</si>
  <si>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</si>
  <si>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</si>
  <si>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</si>
  <si>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</si>
  <si>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</si>
  <si>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</si>
  <si>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</si>
  <si>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</si>
  <si>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</si>
  <si>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</si>
  <si>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</si>
  <si>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</si>
  <si>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</si>
  <si>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</si>
  <si>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</si>
  <si>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</si>
  <si>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</si>
  <si>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</si>
  <si>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</si>
  <si>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</si>
  <si>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</si>
  <si>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</si>
  <si>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</si>
  <si>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</si>
  <si>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</si>
  <si>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</si>
  <si>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</si>
  <si>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</si>
  <si>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</si>
  <si>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</si>
  <si>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</si>
  <si>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</si>
  <si>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</si>
  <si>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</si>
  <si>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</si>
  <si>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</si>
  <si>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</si>
  <si>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</si>
  <si>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</si>
  <si>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</si>
  <si>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</si>
  <si>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</si>
  <si>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</si>
  <si>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</si>
  <si>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</si>
  <si>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</si>
  <si>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</si>
  <si>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</si>
  <si>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</si>
  <si>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</si>
  <si>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</si>
  <si>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</si>
  <si>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</si>
  <si>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</si>
  <si>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</si>
  <si>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</si>
  <si>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</si>
  <si>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</si>
  <si>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</si>
  <si>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</si>
  <si>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</si>
  <si>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</si>
  <si>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</si>
  <si>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</si>
  <si>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</si>
  <si>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</si>
  <si>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</si>
  <si>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</si>
  <si>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</si>
  <si>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</si>
  <si>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</si>
  <si>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</si>
  <si>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</si>
  <si>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</si>
  <si>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</si>
  <si>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</si>
  <si>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</si>
  <si>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</si>
  <si>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</si>
  <si>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</si>
  <si>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</si>
  <si>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</si>
  <si>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</si>
  <si>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</si>
  <si>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</si>
  <si>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</si>
  <si>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</si>
  <si>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</si>
  <si>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</si>
  <si>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</si>
  <si>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</si>
  <si>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</si>
  <si>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</si>
  <si>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</si>
  <si>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</si>
  <si>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</si>
  <si>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</si>
  <si>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</si>
  <si>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</si>
  <si>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</si>
  <si>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</si>
  <si>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</si>
  <si>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</si>
  <si>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</si>
  <si>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</si>
  <si>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</si>
  <si>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</si>
  <si>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</si>
  <si>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</si>
  <si>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</si>
  <si>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</si>
  <si>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</si>
  <si>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</si>
  <si>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</si>
  <si>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</si>
  <si>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</si>
  <si>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</si>
  <si>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</si>
  <si>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</si>
  <si>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</si>
  <si>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</si>
  <si>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</si>
  <si>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</si>
  <si>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</si>
  <si>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</si>
  <si>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</si>
  <si>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</si>
  <si>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</si>
  <si>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</si>
  <si>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</si>
  <si>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</si>
  <si>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</si>
  <si>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</si>
  <si>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</si>
  <si>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</si>
  <si>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</si>
  <si>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</si>
  <si>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</si>
  <si>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</si>
  <si>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</si>
  <si>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</si>
  <si>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</si>
  <si>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</si>
  <si>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</si>
  <si>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</si>
  <si>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</si>
  <si>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</si>
  <si>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</si>
  <si>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</si>
  <si>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</si>
  <si>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</si>
  <si>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</si>
  <si>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</si>
  <si>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</si>
  <si>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</si>
  <si>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</si>
  <si>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</si>
  <si>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</si>
  <si>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</si>
  <si>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</si>
  <si>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</si>
  <si>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</si>
  <si>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</si>
  <si>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</si>
  <si>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</si>
  <si>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</si>
  <si>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</si>
  <si>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</si>
  <si>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</si>
  <si>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</si>
  <si>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</si>
  <si>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</si>
  <si>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</si>
  <si>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</si>
  <si>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</si>
  <si>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</si>
  <si>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</si>
  <si>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</si>
  <si>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</si>
  <si>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</si>
  <si>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</si>
  <si>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</si>
  <si>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</si>
  <si>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</si>
  <si>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</si>
  <si>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</si>
  <si>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</si>
  <si>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</si>
  <si>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</si>
  <si>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</si>
  <si>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</si>
  <si>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</si>
  <si>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</si>
  <si>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</si>
  <si>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</si>
  <si>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</si>
  <si>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</si>
  <si>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</si>
  <si>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</si>
  <si>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</si>
  <si>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</si>
  <si>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</si>
  <si>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</si>
  <si>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</si>
  <si>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</si>
  <si>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</si>
  <si>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</si>
  <si>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</si>
  <si>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</si>
  <si>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</si>
  <si>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</si>
  <si>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</si>
  <si>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</si>
  <si>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</si>
  <si>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</si>
  <si>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</si>
  <si>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</si>
  <si>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</si>
  <si>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</si>
  <si>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</si>
  <si>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</si>
  <si>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</si>
  <si>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</si>
  <si>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</si>
  <si>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</si>
  <si>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</si>
  <si>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</si>
  <si>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</si>
  <si>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</si>
  <si>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</si>
  <si>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</si>
  <si>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</si>
  <si>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</si>
  <si>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</si>
  <si>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</si>
  <si>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</si>
  <si>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</si>
  <si>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</si>
  <si>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</si>
  <si>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</si>
  <si>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</si>
  <si>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</si>
  <si>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</si>
  <si>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</si>
  <si>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</si>
  <si>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</si>
  <si>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</si>
  <si>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</si>
  <si>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</si>
  <si>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</si>
  <si>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</si>
  <si>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</si>
  <si>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</si>
  <si>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</si>
  <si>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</si>
  <si>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</si>
  <si>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</si>
  <si>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</si>
  <si>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</si>
  <si>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</si>
  <si>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</si>
  <si>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</si>
  <si>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</si>
  <si>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</si>
  <si>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</si>
  <si>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</si>
  <si>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</si>
  <si>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</si>
  <si>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</si>
  <si>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</si>
  <si>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</si>
  <si>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</si>
  <si>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</si>
  <si>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</si>
  <si>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</si>
  <si>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</si>
  <si>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</si>
  <si>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</si>
  <si>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</si>
  <si>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</si>
  <si>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</si>
  <si>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</si>
  <si>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</si>
  <si>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</si>
  <si>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</si>
  <si>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</si>
  <si>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</si>
  <si>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</si>
  <si>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</si>
  <si>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</si>
  <si>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</si>
  <si>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</si>
  <si>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</si>
  <si>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</si>
  <si>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</si>
  <si>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</si>
  <si>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</si>
  <si>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</si>
  <si>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</si>
  <si>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</si>
  <si>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</si>
  <si>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</si>
  <si>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</si>
  <si>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</si>
  <si>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</si>
  <si>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</si>
  <si>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</si>
  <si>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</si>
  <si>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</si>
  <si>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</si>
  <si>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</si>
  <si>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</si>
  <si>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</si>
  <si>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</si>
  <si>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</si>
  <si>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</si>
  <si>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</si>
  <si>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</si>
  <si>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</si>
  <si>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</si>
  <si>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</si>
  <si>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</si>
  <si>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</si>
  <si>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</si>
  <si>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</si>
  <si>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</si>
  <si>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</si>
  <si>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</si>
  <si>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</si>
  <si>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</si>
  <si>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</si>
  <si>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</si>
  <si>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</si>
  <si>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</si>
  <si>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</si>
  <si>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</si>
  <si>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</si>
  <si>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</si>
  <si>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</si>
  <si>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</si>
  <si>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</si>
  <si>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</si>
  <si>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</si>
  <si>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</si>
  <si>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</si>
  <si>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</si>
  <si>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</si>
  <si>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</si>
  <si>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</si>
  <si>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</si>
  <si>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</si>
  <si>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</si>
  <si>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</si>
  <si>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</si>
  <si>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</si>
  <si>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</si>
  <si>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</si>
  <si>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</si>
  <si>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</si>
  <si>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</si>
  <si>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</si>
  <si>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</si>
  <si>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</si>
  <si>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</si>
  <si>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</si>
  <si>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</si>
  <si>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</si>
  <si>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</si>
  <si>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</si>
  <si>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</si>
  <si>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</si>
  <si>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</si>
  <si>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</si>
  <si>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</si>
  <si>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</si>
  <si>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</si>
  <si>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</si>
  <si>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</si>
  <si>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</si>
  <si>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</si>
  <si>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</si>
  <si>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</si>
  <si>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</si>
  <si>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</si>
  <si>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</si>
  <si>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</si>
  <si>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</si>
  <si>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</si>
  <si>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</si>
  <si>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</si>
  <si>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</si>
  <si>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</si>
  <si>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</si>
  <si>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</si>
  <si>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</si>
  <si>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</si>
  <si>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</si>
  <si>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</si>
  <si>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</si>
  <si>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</si>
  <si>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</si>
  <si>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</si>
  <si>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</si>
  <si>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</si>
  <si>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</si>
  <si>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</si>
  <si>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</si>
  <si>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</si>
  <si>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</si>
  <si>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</si>
  <si>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</si>
  <si>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</si>
  <si>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</si>
  <si>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</si>
  <si>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</si>
  <si>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</si>
  <si>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</si>
  <si>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</si>
  <si>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</si>
  <si>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</si>
  <si>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</si>
  <si>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</si>
  <si>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</si>
  <si>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</si>
  <si>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</si>
  <si>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</si>
  <si>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</si>
  <si>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</si>
  <si>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</si>
  <si>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</si>
  <si>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</si>
  <si>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</si>
  <si>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</si>
  <si>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</si>
  <si>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</si>
  <si>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</si>
  <si>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</si>
  <si>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</si>
  <si>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</si>
  <si>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</si>
  <si>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</si>
  <si>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</si>
  <si>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</si>
  <si>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</si>
  <si>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</si>
  <si>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</si>
  <si>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</si>
  <si>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</si>
  <si>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</si>
  <si>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</si>
  <si>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</si>
  <si>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</si>
  <si>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</si>
  <si>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</si>
  <si>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</si>
  <si>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</si>
  <si>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</si>
  <si>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</si>
  <si>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</si>
  <si>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</si>
  <si>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</si>
  <si>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</si>
  <si>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</si>
  <si>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</si>
  <si>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</si>
  <si>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</si>
  <si>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</si>
  <si>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</si>
  <si>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</si>
  <si>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</si>
  <si>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</si>
  <si>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</si>
  <si>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</si>
  <si>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</si>
  <si>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</si>
  <si>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</si>
  <si>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</si>
  <si>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</si>
  <si>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</si>
  <si>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</si>
  <si>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</si>
  <si>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</si>
  <si>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</si>
  <si>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</si>
  <si>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</si>
  <si>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</si>
  <si>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</si>
  <si>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</si>
  <si>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</si>
  <si>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</si>
  <si>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</si>
  <si>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</si>
  <si>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</si>
  <si>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</si>
  <si>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</si>
  <si>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</si>
  <si>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</si>
  <si>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</si>
  <si>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</si>
  <si>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СУ “Г. С. Раковски”</t>
  </si>
  <si>
    <t>b1032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</si>
</sst>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0" fillId="15" borderId="82" xfId="4" applyFont="1" applyFill="1" applyBorder="1" applyAlignment="1">
      <alignment horizontal="center" vertical="center" wrapText="1"/>
    </xf>
    <xf numFmtId="182" fontId="231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2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3" fillId="42" borderId="0" xfId="6" applyFont="1" applyFill="1" applyBorder="1"/>
    <xf numFmtId="0" fontId="233" fillId="42" borderId="0" xfId="6" applyFont="1" applyFill="1" applyBorder="1" applyAlignment="1"/>
    <xf numFmtId="0" fontId="233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3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4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4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5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5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4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237" fillId="43" borderId="57" xfId="4" applyFont="1" applyFill="1" applyBorder="1"/>
    <xf numFmtId="49" fontId="234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8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9" fillId="43" borderId="88" xfId="4" applyNumberFormat="1" applyFont="1" applyFill="1" applyBorder="1" applyAlignment="1">
      <alignment horizontal="center"/>
    </xf>
    <xf numFmtId="182" fontId="240" fillId="43" borderId="52" xfId="4" applyNumberFormat="1" applyFont="1" applyFill="1" applyBorder="1" applyAlignment="1">
      <alignment horizontal="left"/>
    </xf>
    <xf numFmtId="182" fontId="241" fillId="43" borderId="52" xfId="4" applyNumberFormat="1" applyFont="1" applyFill="1" applyBorder="1" applyAlignment="1">
      <alignment horizontal="left"/>
    </xf>
    <xf numFmtId="0" fontId="242" fillId="43" borderId="133" xfId="4" applyFont="1" applyFill="1" applyBorder="1"/>
    <xf numFmtId="49" fontId="243" fillId="43" borderId="55" xfId="4" quotePrefix="1" applyNumberFormat="1" applyFont="1" applyFill="1" applyBorder="1" applyAlignment="1">
      <alignment horizontal="center"/>
    </xf>
    <xf numFmtId="0" fontId="242" fillId="43" borderId="102" xfId="4" applyFont="1" applyFill="1" applyBorder="1"/>
    <xf numFmtId="0" fontId="242" fillId="43" borderId="55" xfId="4" applyFont="1" applyFill="1" applyBorder="1"/>
    <xf numFmtId="0" fontId="244" fillId="43" borderId="55" xfId="4" applyFont="1" applyFill="1" applyBorder="1"/>
    <xf numFmtId="0" fontId="242" fillId="43" borderId="55" xfId="4" applyFont="1" applyFill="1" applyBorder="1" applyAlignment="1">
      <alignment horizontal="left"/>
    </xf>
    <xf numFmtId="0" fontId="233" fillId="0" borderId="0" xfId="6" quotePrefix="1" applyFont="1" applyFill="1" applyBorder="1"/>
    <xf numFmtId="182" fontId="233" fillId="0" borderId="0" xfId="6" applyNumberFormat="1" applyFont="1" applyFill="1" applyBorder="1"/>
    <xf numFmtId="0" fontId="242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5" fillId="43" borderId="57" xfId="4" applyFont="1" applyFill="1" applyBorder="1"/>
    <xf numFmtId="182" fontId="246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0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3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7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7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7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7" fillId="43" borderId="167" xfId="4" applyFont="1" applyFill="1" applyBorder="1" applyAlignment="1">
      <alignment horizontal="left"/>
    </xf>
    <xf numFmtId="0" fontId="243" fillId="0" borderId="0" xfId="4" quotePrefix="1" applyNumberFormat="1" applyFont="1" applyFill="1" applyBorder="1" applyAlignment="1">
      <alignment horizontal="center"/>
    </xf>
    <xf numFmtId="0" fontId="247" fillId="0" borderId="0" xfId="4" applyFont="1" applyFill="1" applyBorder="1" applyAlignment="1">
      <alignment horizontal="left"/>
    </xf>
    <xf numFmtId="0" fontId="233" fillId="42" borderId="3" xfId="6" applyFont="1" applyFill="1" applyBorder="1"/>
    <xf numFmtId="0" fontId="233" fillId="42" borderId="3" xfId="6" applyFont="1" applyFill="1" applyBorder="1" applyAlignment="1"/>
    <xf numFmtId="0" fontId="233" fillId="45" borderId="3" xfId="6" applyFont="1" applyFill="1" applyBorder="1"/>
    <xf numFmtId="0" fontId="233" fillId="0" borderId="3" xfId="6" applyFont="1" applyFill="1" applyBorder="1"/>
    <xf numFmtId="14" fontId="233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9" fillId="43" borderId="88" xfId="4" applyNumberFormat="1" applyFont="1" applyFill="1" applyBorder="1" applyAlignment="1">
      <alignment horizontal="center"/>
    </xf>
    <xf numFmtId="49" fontId="248" fillId="43" borderId="57" xfId="4" quotePrefix="1" applyNumberFormat="1" applyFont="1" applyFill="1" applyBorder="1" applyAlignment="1">
      <alignment horizontal="center"/>
    </xf>
    <xf numFmtId="49" fontId="243" fillId="43" borderId="54" xfId="4" quotePrefix="1" applyNumberFormat="1" applyFont="1" applyFill="1" applyBorder="1" applyAlignment="1">
      <alignment horizontal="center"/>
    </xf>
    <xf numFmtId="49" fontId="234" fillId="43" borderId="54" xfId="4" quotePrefix="1" applyNumberFormat="1" applyFont="1" applyFill="1" applyBorder="1" applyAlignment="1">
      <alignment horizontal="center"/>
    </xf>
    <xf numFmtId="49" fontId="243" fillId="43" borderId="167" xfId="4" quotePrefix="1" applyNumberFormat="1" applyFont="1" applyFill="1" applyBorder="1" applyAlignment="1">
      <alignment horizontal="center"/>
    </xf>
    <xf numFmtId="49" fontId="234" fillId="43" borderId="120" xfId="4" quotePrefix="1" applyNumberFormat="1" applyFont="1" applyFill="1" applyBorder="1" applyAlignment="1">
      <alignment horizontal="center"/>
    </xf>
    <xf numFmtId="49" fontId="243" fillId="43" borderId="57" xfId="4" quotePrefix="1" applyNumberFormat="1" applyFont="1" applyFill="1" applyBorder="1" applyAlignment="1">
      <alignment horizontal="center"/>
    </xf>
    <xf numFmtId="49" fontId="236" fillId="43" borderId="55" xfId="4" quotePrefix="1" applyNumberFormat="1" applyFont="1" applyFill="1" applyBorder="1" applyAlignment="1">
      <alignment horizontal="center"/>
    </xf>
    <xf numFmtId="49" fontId="231" fillId="15" borderId="4" xfId="4" applyNumberFormat="1" applyFont="1" applyFill="1" applyBorder="1" applyAlignment="1" applyProtection="1">
      <alignment horizontal="center" vertical="center" wrapText="1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8" borderId="0" xfId="6" applyFill="1"/>
    <xf numFmtId="0" fontId="151" fillId="48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9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21" borderId="14" xfId="4" applyNumberFormat="1" applyFont="1" applyFill="1" applyBorder="1" applyAlignment="1" applyProtection="1">
      <alignment horizontal="center" vertical="center"/>
    </xf>
    <xf numFmtId="188" fontId="160" fillId="21" borderId="83" xfId="4" applyNumberFormat="1" applyFont="1" applyFill="1" applyBorder="1" applyAlignment="1" applyProtection="1">
      <alignment horizontal="center" vertical="center"/>
    </xf>
    <xf numFmtId="188" fontId="160" fillId="21" borderId="168" xfId="4" applyNumberFormat="1" applyFont="1" applyFill="1" applyBorder="1" applyAlignment="1" applyProtection="1">
      <alignment horizontal="center" vertical="center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9" borderId="172" xfId="4" applyNumberFormat="1" applyFont="1" applyFill="1" applyBorder="1" applyAlignment="1" applyProtection="1">
      <alignment horizontal="center" vertical="center"/>
    </xf>
    <xf numFmtId="188" fontId="160" fillId="49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9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/>
    <xf numFmtId="38" fontId="250" fillId="21" borderId="38" xfId="17" applyNumberFormat="1" applyFont="1" applyFill="1" applyBorder="1" applyAlignment="1" applyProtection="1"/>
    <xf numFmtId="38" fontId="250" fillId="21" borderId="138" xfId="1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2" fillId="21" borderId="57" xfId="7" applyNumberFormat="1" applyFont="1" applyFill="1" applyBorder="1" applyAlignment="1" applyProtection="1"/>
    <xf numFmtId="197" fontId="252" fillId="21" borderId="136" xfId="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>
      <alignment horizontal="center"/>
    </xf>
    <xf numFmtId="38" fontId="250" fillId="21" borderId="38" xfId="17" applyNumberFormat="1" applyFont="1" applyFill="1" applyBorder="1" applyAlignment="1" applyProtection="1">
      <alignment horizontal="center"/>
    </xf>
    <xf numFmtId="38" fontId="250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4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5" fillId="26" borderId="16" xfId="4" applyFont="1" applyFill="1" applyBorder="1" applyAlignment="1">
      <alignment horizontal="left" vertical="center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5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8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4" fillId="30" borderId="16" xfId="12" applyFont="1" applyFill="1" applyBorder="1" applyAlignment="1">
      <alignment horizontal="left" vertical="center" wrapText="1"/>
    </xf>
    <xf numFmtId="0" fontId="257" fillId="30" borderId="16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vertical="center" wrapText="1"/>
    </xf>
    <xf numFmtId="0" fontId="257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 wrapText="1"/>
    </xf>
    <xf numFmtId="0" fontId="258" fillId="30" borderId="16" xfId="4" applyFont="1" applyFill="1" applyBorder="1" applyAlignment="1">
      <alignment horizontal="left"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D49" sqref="D49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987</v>
      </c>
      <c r="C1" s="1007"/>
      <c r="D1" s="1007"/>
      <c r="E1" s="1008"/>
      <c r="F1" s="1009" t="s">
        <v>970</v>
      </c>
      <c r="G1" s="1010" t="s">
        <v>988</v>
      </c>
      <c r="H1" s="1008"/>
      <c r="I1" s="1011" t="s">
        <v>989</v>
      </c>
      <c r="J1" s="1011"/>
      <c r="K1" s="1008"/>
      <c r="L1" s="1012" t="s">
        <v>990</v>
      </c>
      <c r="M1" s="1008"/>
      <c r="N1" s="1013"/>
      <c r="O1" s="1008"/>
      <c r="P1" s="1014" t="s">
        <v>991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“Г. С. Раковски”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992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993</v>
      </c>
      <c r="C4" s="1031"/>
      <c r="D4" s="1031"/>
      <c r="E4" s="1032"/>
      <c r="F4" s="1031"/>
      <c r="G4" s="1033"/>
      <c r="H4" s="1033"/>
      <c r="I4" s="1033"/>
      <c r="J4" s="1033" t="s">
        <v>994</v>
      </c>
      <c r="K4" s="1022"/>
      <c r="L4" s="1034">
        <f>+Q4</f>
        <v>2020</v>
      </c>
      <c r="M4" s="1035"/>
      <c r="N4" s="1035"/>
      <c r="O4" s="1023"/>
      <c r="P4" s="1036" t="s">
        <v>994</v>
      </c>
      <c r="Q4" s="1034">
        <f>+OTCHET!C3</f>
        <v>2020</v>
      </c>
      <c r="R4" s="1026"/>
      <c r="S4" s="1679" t="s">
        <v>995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44012</v>
      </c>
      <c r="M6" s="1019"/>
      <c r="N6" s="1044" t="s">
        <v>997</v>
      </c>
      <c r="O6" s="1008"/>
      <c r="P6" s="1045">
        <f>OTCHET!F9</f>
        <v>44012</v>
      </c>
      <c r="Q6" s="1044" t="s">
        <v>997</v>
      </c>
      <c r="R6" s="1046"/>
      <c r="S6" s="1680">
        <f>+Q4</f>
        <v>2020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998</v>
      </c>
      <c r="G8" s="1056" t="s">
        <v>999</v>
      </c>
      <c r="H8" s="1019"/>
      <c r="I8" s="1057" t="s">
        <v>1000</v>
      </c>
      <c r="J8" s="1058" t="s">
        <v>1001</v>
      </c>
      <c r="K8" s="1019"/>
      <c r="L8" s="1059" t="s">
        <v>1002</v>
      </c>
      <c r="M8" s="1019"/>
      <c r="N8" s="1060" t="s">
        <v>1003</v>
      </c>
      <c r="O8" s="1061"/>
      <c r="P8" s="1062" t="s">
        <v>1004</v>
      </c>
      <c r="Q8" s="1063" t="s">
        <v>1005</v>
      </c>
      <c r="R8" s="1046"/>
      <c r="S8" s="1681" t="s">
        <v>974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1006</v>
      </c>
      <c r="C9" s="1065"/>
      <c r="D9" s="1066"/>
      <c r="E9" s="1019"/>
      <c r="F9" s="1067">
        <f>+L4</f>
        <v>2020</v>
      </c>
      <c r="G9" s="1068">
        <f>+L6</f>
        <v>44012</v>
      </c>
      <c r="H9" s="1019"/>
      <c r="I9" s="1069">
        <f>+L4</f>
        <v>2020</v>
      </c>
      <c r="J9" s="1070">
        <f>+L6</f>
        <v>44012</v>
      </c>
      <c r="K9" s="1071"/>
      <c r="L9" s="1072">
        <f>+L6</f>
        <v>44012</v>
      </c>
      <c r="M9" s="1071"/>
      <c r="N9" s="1073">
        <f>+L6</f>
        <v>44012</v>
      </c>
      <c r="O9" s="1074"/>
      <c r="P9" s="1075">
        <f>+L4</f>
        <v>2020</v>
      </c>
      <c r="Q9" s="1073">
        <f>+L6</f>
        <v>44012</v>
      </c>
      <c r="R9" s="1046"/>
      <c r="S9" s="1684" t="s">
        <v>975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1007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716</v>
      </c>
      <c r="J10" s="1081" t="s">
        <v>717</v>
      </c>
      <c r="K10" s="1019"/>
      <c r="L10" s="1081" t="s">
        <v>696</v>
      </c>
      <c r="M10" s="1019"/>
      <c r="N10" s="1082" t="s">
        <v>1008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1010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1010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1011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1012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2010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1996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1994</v>
      </c>
      <c r="C15" s="1643"/>
      <c r="D15" s="1644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1995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0" t="s">
        <v>1014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1016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1018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1020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1021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1022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1024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1997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9" t="s">
        <v>1027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1030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1031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1032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1034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1036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1040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1041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1043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1045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1047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1049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1050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1051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1054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1056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2013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1057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1059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1060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1061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1" t="s">
        <v>1063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1066</v>
      </c>
      <c r="C51" s="1105"/>
      <c r="D51" s="1106"/>
      <c r="E51" s="1203"/>
      <c r="F51" s="1101">
        <f>+IF($P$2=0,$P51,0)</f>
        <v>34577</v>
      </c>
      <c r="G51" s="1102">
        <f>+IF($P$2=0,$Q51,0)</f>
        <v>9615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9615</v>
      </c>
      <c r="O51" s="1097"/>
      <c r="P51" s="1101">
        <f>+ROUND(OTCHET!E205-SUM(OTCHET!E217:E219)+OTCHET!E271+IF(+OR(OTCHET!$F$12=5500,OTCHET!$F$12=5600),0,+OTCHET!E297),0)</f>
        <v>34577</v>
      </c>
      <c r="Q51" s="1102">
        <f>+ROUND(OTCHET!L205-SUM(OTCHET!L217:L219)+OTCHET!L271+IF(+OR(OTCHET!$F$12=5500,OTCHET!$F$12=5600),0,+OTCHET!L297),0)</f>
        <v>9615</v>
      </c>
      <c r="R51" s="1046"/>
      <c r="S51" s="1687" t="s">
        <v>1067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1068</v>
      </c>
      <c r="C52" s="1111"/>
      <c r="D52" s="1112"/>
      <c r="E52" s="1019"/>
      <c r="F52" s="1119">
        <f>+IF($P$2=0,$P52,0)</f>
        <v>1550</v>
      </c>
      <c r="G52" s="1120">
        <f>+IF($P$2=0,$Q52,0)</f>
        <v>757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757</v>
      </c>
      <c r="O52" s="1097"/>
      <c r="P52" s="1119">
        <f>+ROUND(+SUM(OTCHET!E217:E219),0)</f>
        <v>1550</v>
      </c>
      <c r="Q52" s="1120">
        <f>+ROUND(+SUM(OTCHET!L217:L219),0)</f>
        <v>757</v>
      </c>
      <c r="R52" s="1046"/>
      <c r="S52" s="1690" t="s">
        <v>1069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1070</v>
      </c>
      <c r="C53" s="1111"/>
      <c r="D53" s="1112"/>
      <c r="E53" s="1019"/>
      <c r="F53" s="1119">
        <f>+IF($P$2=0,$P53,0)</f>
        <v>1031</v>
      </c>
      <c r="G53" s="1120">
        <f>+IF($P$2=0,$Q53,0)</f>
        <v>1011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1011</v>
      </c>
      <c r="O53" s="1097"/>
      <c r="P53" s="1119">
        <f>+ROUND(OTCHET!E223,0)</f>
        <v>1031</v>
      </c>
      <c r="Q53" s="1120">
        <f>+ROUND(OTCHET!L223,0)</f>
        <v>1011</v>
      </c>
      <c r="R53" s="1046"/>
      <c r="S53" s="1690" t="s">
        <v>1071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1072</v>
      </c>
      <c r="C54" s="1111"/>
      <c r="D54" s="1112"/>
      <c r="E54" s="1019"/>
      <c r="F54" s="1119">
        <f>+IF($P$2=0,$P54,0)</f>
        <v>107400</v>
      </c>
      <c r="G54" s="1120">
        <f>+IF($P$2=0,$Q54,0)</f>
        <v>41354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41354</v>
      </c>
      <c r="O54" s="1097"/>
      <c r="P54" s="1119">
        <f>+ROUND(OTCHET!E187+OTCHET!E190,0)</f>
        <v>107400</v>
      </c>
      <c r="Q54" s="1120">
        <f>+ROUND(OTCHET!L187+OTCHET!L190,0)</f>
        <v>41354</v>
      </c>
      <c r="R54" s="1046"/>
      <c r="S54" s="1690" t="s">
        <v>1073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1074</v>
      </c>
      <c r="C55" s="1117"/>
      <c r="D55" s="1118"/>
      <c r="E55" s="1019"/>
      <c r="F55" s="1119">
        <f>+IF($P$2=0,$P55,0)</f>
        <v>20377</v>
      </c>
      <c r="G55" s="1120">
        <f>+IF($P$2=0,$Q55,0)</f>
        <v>8483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8483</v>
      </c>
      <c r="O55" s="1097"/>
      <c r="P55" s="1119">
        <f>+ROUND(OTCHET!E196+OTCHET!E204,0)</f>
        <v>20377</v>
      </c>
      <c r="Q55" s="1120">
        <f>+ROUND(OTCHET!L196+OTCHET!L204,0)</f>
        <v>8483</v>
      </c>
      <c r="R55" s="1046"/>
      <c r="S55" s="1696" t="s">
        <v>1075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1076</v>
      </c>
      <c r="C56" s="1205"/>
      <c r="D56" s="1206"/>
      <c r="E56" s="1019"/>
      <c r="F56" s="1207">
        <f>+ROUND(+SUM(F51:F55),0)</f>
        <v>164935</v>
      </c>
      <c r="G56" s="1208">
        <f>+ROUND(+SUM(G51:G55),0)</f>
        <v>61220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61220</v>
      </c>
      <c r="O56" s="1097"/>
      <c r="P56" s="1207">
        <f>+ROUND(+SUM(P51:P55),0)</f>
        <v>164935</v>
      </c>
      <c r="Q56" s="1208">
        <f>+ROUND(+SUM(Q51:Q55),0)</f>
        <v>61220</v>
      </c>
      <c r="R56" s="1046"/>
      <c r="S56" s="1699" t="s">
        <v>1077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1080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1081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1082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1084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1086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9" t="s">
        <v>1090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1091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1091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1093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1095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1097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1099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1100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1101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1102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1103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1104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1107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1109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1110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1111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1112</v>
      </c>
      <c r="C77" s="1229"/>
      <c r="D77" s="1230"/>
      <c r="E77" s="1019"/>
      <c r="F77" s="1231">
        <f>+ROUND(F56+F63+F67+F71+F75,0)</f>
        <v>165244</v>
      </c>
      <c r="G77" s="1232">
        <f>+ROUND(G56+G63+G67+G71+G75,0)</f>
        <v>61220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61220</v>
      </c>
      <c r="O77" s="1097"/>
      <c r="P77" s="1231">
        <f>+ROUND(P56+P63+P67+P71+P75,0)</f>
        <v>165244</v>
      </c>
      <c r="Q77" s="1232">
        <f>+ROUND(Q56+Q63+Q67+Q71+Q75,0)</f>
        <v>61220</v>
      </c>
      <c r="R77" s="1046"/>
      <c r="S77" s="1714" t="s">
        <v>1113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1115</v>
      </c>
      <c r="C79" s="1105"/>
      <c r="D79" s="1106"/>
      <c r="E79" s="1019"/>
      <c r="F79" s="1107">
        <f>+IF($P$2=0,$P79,0)</f>
        <v>164831</v>
      </c>
      <c r="G79" s="1108">
        <f>+IF($P$2=0,$Q79,0)</f>
        <v>92911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92911</v>
      </c>
      <c r="O79" s="1097"/>
      <c r="P79" s="1107">
        <f>+ROUND(OTCHET!E419,0)</f>
        <v>164831</v>
      </c>
      <c r="Q79" s="1108">
        <f>+ROUND(OTCHET!L419,0)</f>
        <v>92911</v>
      </c>
      <c r="R79" s="1046"/>
      <c r="S79" s="1687" t="s">
        <v>1116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1117</v>
      </c>
      <c r="C80" s="1117"/>
      <c r="D80" s="1118"/>
      <c r="E80" s="1019"/>
      <c r="F80" s="1119">
        <f>+IF($P$2=0,$P80,0)</f>
        <v>413</v>
      </c>
      <c r="G80" s="1120">
        <f>+IF($P$2=0,$Q80,0)</f>
        <v>413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413</v>
      </c>
      <c r="O80" s="1097"/>
      <c r="P80" s="1119">
        <f>+ROUND(OTCHET!E429,0)</f>
        <v>413</v>
      </c>
      <c r="Q80" s="1120">
        <f>+ROUND(OTCHET!L429,0)</f>
        <v>413</v>
      </c>
      <c r="R80" s="1046"/>
      <c r="S80" s="1690" t="s">
        <v>1118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1119</v>
      </c>
      <c r="C81" s="1239"/>
      <c r="D81" s="1240"/>
      <c r="E81" s="1019"/>
      <c r="F81" s="1241">
        <f>+ROUND(F79+F80,0)</f>
        <v>165244</v>
      </c>
      <c r="G81" s="1242">
        <f>+ROUND(G79+G80,0)</f>
        <v>93324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93324</v>
      </c>
      <c r="O81" s="1097"/>
      <c r="P81" s="1241">
        <f>+ROUND(P79+P80,0)</f>
        <v>165244</v>
      </c>
      <c r="Q81" s="1242">
        <f>+ROUND(Q79+Q80,0)</f>
        <v>93324</v>
      </c>
      <c r="R81" s="1046"/>
      <c r="S81" s="1717" t="s">
        <v>1120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1121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32104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32104</v>
      </c>
      <c r="O83" s="1257"/>
      <c r="P83" s="1254">
        <f>+ROUND(P48,0)-ROUND(P77,0)+ROUND(P81,0)</f>
        <v>0</v>
      </c>
      <c r="Q83" s="1255">
        <f>+ROUND(Q48,0)-ROUND(Q77,0)+ROUND(Q81,0)</f>
        <v>32104</v>
      </c>
      <c r="R83" s="1046"/>
      <c r="S83" s="1251" t="s">
        <v>1121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-32104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-32104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-32104</v>
      </c>
      <c r="R84" s="1046"/>
      <c r="S84" s="1258" t="s">
        <v>1122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1126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1128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1130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1131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1131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1133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1135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1137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1139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1140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1141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1144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1146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1148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1150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1151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1151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1154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1156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1158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1160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1161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1163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1165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1168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1170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1171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1172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1175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1177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1179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1180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1181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1184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1185</v>
      </c>
      <c r="C123" s="1111"/>
      <c r="D123" s="1112"/>
      <c r="E123" s="1019"/>
      <c r="F123" s="1119">
        <f>+IF($P$2=0,$P123,0)</f>
        <v>0</v>
      </c>
      <c r="G123" s="1120">
        <f>+IF($P$2=0,$Q123,0)</f>
        <v>81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81</v>
      </c>
      <c r="O123" s="1097"/>
      <c r="P123" s="1119">
        <f>+ROUND(OTCHET!E524,0)</f>
        <v>0</v>
      </c>
      <c r="Q123" s="1120">
        <f>+ROUND(OTCHET!L524,0)</f>
        <v>81</v>
      </c>
      <c r="R123" s="1046"/>
      <c r="S123" s="1371" t="s">
        <v>1186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1188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5" t="s">
        <v>1998</v>
      </c>
      <c r="C125" s="1646"/>
      <c r="D125" s="1647"/>
      <c r="E125" s="1019"/>
      <c r="F125" s="1648">
        <f>+IF($P$2=0,$P125,0)</f>
        <v>0</v>
      </c>
      <c r="G125" s="1649">
        <f>+IF($P$2=0,$Q125,0)</f>
        <v>0</v>
      </c>
      <c r="H125" s="1019"/>
      <c r="I125" s="1648"/>
      <c r="J125" s="1649"/>
      <c r="K125" s="1095"/>
      <c r="L125" s="1649"/>
      <c r="M125" s="1095"/>
      <c r="N125" s="1650">
        <f>+ROUND(+G125+J125+L125,0)</f>
        <v>0</v>
      </c>
      <c r="O125" s="1097"/>
      <c r="P125" s="1648">
        <f>+ROUND(+IF(AND(OTCHET!$F$12="9900",+OTCHET!$E$15=0,+(OTCHET!E589+OTCHET!E590)&gt;0,+(OTCHET!E587+OTCHET!E588)&lt;0),+OTCHET!E586,0),0)</f>
        <v>0</v>
      </c>
      <c r="Q125" s="1649">
        <f>+ROUND(+IF(AND(OTCHET!$F$12="9900",+OTCHET!$E$15=0,+(OTCHET!L589+OTCHET!L590)&gt;=0,+(OTCHET!L587+OTCHET!L588)&lt;=0),+OTCHET!L586,0),0)</f>
        <v>0</v>
      </c>
      <c r="R125" s="1046"/>
      <c r="S125" s="1651" t="s">
        <v>1999</v>
      </c>
      <c r="T125" s="1652"/>
      <c r="U125" s="1653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1190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1191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81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81</v>
      </c>
      <c r="O127" s="1097"/>
      <c r="P127" s="1241">
        <f>+ROUND(+SUM(P122:P126),0)</f>
        <v>0</v>
      </c>
      <c r="Q127" s="1242">
        <f>+ROUND(+SUM(Q122:Q126),0)</f>
        <v>81</v>
      </c>
      <c r="R127" s="1046"/>
      <c r="S127" s="1717" t="s">
        <v>1192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1195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1197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1198</v>
      </c>
      <c r="C131" s="1289"/>
      <c r="D131" s="1290"/>
      <c r="E131" s="1019"/>
      <c r="F131" s="1119">
        <f>+IF($P$2=0,$P131,0)</f>
        <v>0</v>
      </c>
      <c r="G131" s="1120">
        <f>+IF($P$2=0,$Q131,0)</f>
        <v>32185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32185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32185</v>
      </c>
      <c r="R131" s="1046"/>
      <c r="S131" s="1729" t="s">
        <v>1199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1200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32185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32185</v>
      </c>
      <c r="O132" s="1097"/>
      <c r="P132" s="1294">
        <f>+ROUND(+P131-P129-P130,0)</f>
        <v>0</v>
      </c>
      <c r="Q132" s="1295">
        <f>+ROUND(+Q131-Q129-Q130,0)</f>
        <v>32185</v>
      </c>
      <c r="R132" s="1046"/>
      <c r="S132" s="1732" t="s">
        <v>1201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1202</v>
      </c>
      <c r="C134" s="1303">
        <f>+OTCHET!B605</f>
        <v>0</v>
      </c>
      <c r="D134" s="1247" t="s">
        <v>1203</v>
      </c>
      <c r="E134" s="1019"/>
      <c r="F134" s="1736"/>
      <c r="G134" s="1736"/>
      <c r="H134" s="1019"/>
      <c r="I134" s="1304" t="s">
        <v>1204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X136" s="1313"/>
    </row>
    <row r="137" spans="1:26" s="1018" customFormat="1" ht="15.75" customHeight="1">
      <c r="A137" s="1308"/>
      <c r="B137" s="1314" t="s">
        <v>1205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X137" s="1313"/>
    </row>
    <row r="138" spans="1:26" s="1018" customFormat="1" ht="15.75" customHeight="1" thickBot="1">
      <c r="A138" s="1308"/>
      <c r="B138" s="1330" t="s">
        <v>1206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X138" s="1313"/>
    </row>
    <row r="139" spans="1:26" s="1018" customFormat="1" ht="13.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X139" s="1313"/>
    </row>
    <row r="140" spans="1:26" s="1018" customFormat="1" ht="15.75">
      <c r="A140" s="1308"/>
      <c r="B140" s="1314" t="s">
        <v>1207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X140" s="1313"/>
    </row>
    <row r="141" spans="1:26" s="1018" customFormat="1" ht="16.5" thickBot="1">
      <c r="A141" s="1308"/>
      <c r="B141" s="1330" t="s">
        <v>1208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X141" s="1313"/>
    </row>
    <row r="142" spans="1:26" s="1018" customFormat="1" ht="12.75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X142" s="1313"/>
    </row>
    <row r="143" spans="1:26" s="1018" customFormat="1" ht="12.75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X143" s="1313"/>
    </row>
    <row r="144" spans="1:26" s="1018" customFormat="1" ht="12.75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X144" s="1313"/>
    </row>
    <row r="145" spans="1:24" s="1018" customFormat="1" ht="12.75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X145" s="1313"/>
    </row>
    <row r="146" spans="1:24" s="1018" customFormat="1" ht="12.75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X146" s="1313"/>
    </row>
    <row r="147" spans="1:24" s="1018" customFormat="1" ht="12.75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X147" s="1313"/>
    </row>
    <row r="148" spans="1:24" s="1018" customFormat="1" ht="12.75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X148" s="1313"/>
    </row>
    <row r="149" spans="1:24" s="1018" customFormat="1" ht="12.75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X149" s="1313"/>
    </row>
    <row r="150" spans="1:24" s="1018" customFormat="1" ht="12.75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X150" s="1313"/>
    </row>
    <row r="151" spans="1:24" s="1018" customFormat="1" ht="12.75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X151" s="1313"/>
    </row>
    <row r="152" spans="1:24" s="1018" customFormat="1" ht="12.75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X152" s="1313"/>
    </row>
    <row r="153" spans="1:24" s="1018" customFormat="1" ht="12.75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X153" s="1313"/>
    </row>
    <row r="154" spans="1:24" s="1018" customFormat="1" ht="12.75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X154" s="1313"/>
    </row>
    <row r="155" spans="1:24" s="1018" customFormat="1" ht="12.75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X155" s="1313"/>
    </row>
    <row r="156" spans="1:24" s="1018" customFormat="1" ht="12.75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X156" s="1313"/>
    </row>
    <row r="157" spans="1:24" s="1018" customFormat="1" ht="12.75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X157" s="1313"/>
    </row>
    <row r="158" spans="1:24" s="1018" customFormat="1" ht="12.75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X158" s="1313"/>
    </row>
    <row r="159" spans="1:24" s="1018" customFormat="1" ht="12.75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X159" s="1313"/>
    </row>
    <row r="160" spans="1:24" s="1018" customFormat="1" ht="12.75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X160" s="1313"/>
    </row>
    <row r="161" spans="1:24" s="1018" customFormat="1" ht="12.75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X161" s="1313"/>
    </row>
    <row r="162" spans="1:24" s="1018" customFormat="1" ht="12.75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X162" s="1313"/>
    </row>
    <row r="163" spans="1:24" s="1018" customFormat="1" ht="12.75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X163" s="1313"/>
    </row>
    <row r="164" spans="1:24" s="1018" customFormat="1" ht="12.75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X164" s="1313"/>
    </row>
    <row r="165" spans="1:24" s="1018" customFormat="1" ht="12.75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X165" s="1313"/>
    </row>
    <row r="166" spans="1:24" s="1018" customFormat="1" ht="12.75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X166" s="1313"/>
    </row>
    <row r="167" spans="1:24" s="1018" customFormat="1" ht="12.75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X167" s="1313"/>
    </row>
    <row r="168" spans="1:24" s="1018" customFormat="1" ht="12.75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X168" s="1313"/>
    </row>
    <row r="169" spans="1:24" s="1018" customFormat="1" ht="12.75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X169" s="1313"/>
    </row>
    <row r="170" spans="1:24" s="1018" customFormat="1" ht="12.75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X170" s="1313"/>
    </row>
    <row r="171" spans="1:24" s="1018" customFormat="1" ht="12.75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X171" s="1313"/>
    </row>
    <row r="172" spans="1:24" s="1018" customFormat="1" ht="12.75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X172" s="1313"/>
    </row>
    <row r="173" spans="1:24" s="1018" customFormat="1" ht="12.75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X173" s="1313"/>
    </row>
    <row r="174" spans="1:24" s="1018" customFormat="1" ht="12.75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X174" s="1313"/>
    </row>
    <row r="175" spans="1:24" s="1018" customFormat="1" ht="12.75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X175" s="1313"/>
    </row>
    <row r="176" spans="1:24" s="1018" customFormat="1" ht="12.75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X176" s="1313"/>
    </row>
    <row r="177" spans="1:24" s="1018" customFormat="1" ht="12.75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X177" s="1313"/>
    </row>
    <row r="178" spans="1:24" s="1018" customFormat="1" ht="12.75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X178" s="1313"/>
    </row>
    <row r="179" spans="1:24" s="1018" customFormat="1" ht="12.75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X179" s="1313"/>
    </row>
    <row r="180" spans="1:24" s="1018" customFormat="1" ht="12.75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X180" s="1313"/>
    </row>
    <row r="181" spans="1:24" s="1018" customFormat="1" ht="12.75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X181" s="1313"/>
    </row>
    <row r="182" spans="1:24" s="1018" customFormat="1" ht="12.75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X182" s="1313"/>
    </row>
    <row r="183" spans="1:24" s="1018" customFormat="1" ht="12.75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X183" s="1313"/>
    </row>
    <row r="184" spans="1:24" s="1018" customFormat="1" ht="12.75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X184" s="1313"/>
    </row>
    <row r="185" spans="1:24" s="1018" customFormat="1" ht="12.75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X185" s="1313"/>
    </row>
    <row r="186" spans="1:24" s="1018" customFormat="1" ht="12.75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X186" s="1313"/>
    </row>
    <row r="187" spans="1:24" s="1018" customFormat="1" ht="12.75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X187" s="1313"/>
    </row>
    <row r="188" spans="1:24" s="1018" customFormat="1" ht="12.75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X188" s="1313"/>
    </row>
    <row r="189" spans="1:24" s="1018" customFormat="1" ht="12.75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X189" s="1313"/>
    </row>
    <row r="190" spans="1:24" s="1018" customFormat="1" ht="12.75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X190" s="1313"/>
    </row>
    <row r="191" spans="1:24" s="1018" customFormat="1" ht="12.75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X191" s="1313"/>
    </row>
    <row r="192" spans="1:24" s="1018" customFormat="1" ht="12.75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X192" s="1313"/>
    </row>
    <row r="193" spans="1:24" s="1018" customFormat="1" ht="12.75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X193" s="1313"/>
    </row>
    <row r="194" spans="1:24" s="1018" customFormat="1" ht="12.75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X194" s="1313"/>
    </row>
    <row r="195" spans="1:24" s="1018" customFormat="1" ht="12.75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X195" s="1313"/>
    </row>
    <row r="196" spans="1:24" s="1018" customFormat="1" ht="12.75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X196" s="1313"/>
    </row>
    <row r="197" spans="1:24" s="1018" customFormat="1" ht="12.75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X197" s="1313"/>
    </row>
    <row r="198" spans="1:24" s="1018" customFormat="1" ht="12.75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X198" s="1313"/>
    </row>
    <row r="199" spans="1:24" s="1018" customFormat="1" ht="12.75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X199" s="1313"/>
    </row>
    <row r="200" spans="1:24" s="1018" customFormat="1" ht="12.75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X200" s="1313"/>
    </row>
    <row r="201" spans="1:24" s="1018" customFormat="1" ht="12.75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X201" s="1313"/>
    </row>
    <row r="202" spans="1:24" s="1018" customFormat="1" ht="12.75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X202" s="1313"/>
    </row>
    <row r="203" spans="1:24" s="1018" customFormat="1" ht="12.75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X203" s="1313"/>
    </row>
    <row r="204" spans="1:24" s="1018" customFormat="1" ht="12.75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X204" s="1313"/>
    </row>
    <row r="205" spans="1:24" s="1018" customFormat="1" ht="12.75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X205" s="1313"/>
    </row>
    <row r="206" spans="1:24" s="1018" customFormat="1" ht="12.75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X206" s="1313"/>
    </row>
    <row r="207" spans="1:24" s="1018" customFormat="1" ht="12.75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X207" s="1313"/>
    </row>
    <row r="208" spans="1:24" s="1018" customFormat="1" ht="12.75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X208" s="1313"/>
    </row>
    <row r="209" spans="1:24" s="1018" customFormat="1" ht="12.75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7559055118110237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969</v>
      </c>
      <c r="F11" s="707">
        <f>OTCHET!F9</f>
        <v>44012</v>
      </c>
      <c r="G11" s="708" t="s">
        <v>970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971</v>
      </c>
      <c r="C12" s="712"/>
      <c r="D12" s="704"/>
      <c r="E12" s="689"/>
      <c r="F12" s="713"/>
      <c r="G12" s="689"/>
      <c r="H12" s="235"/>
      <c r="I12" s="1741" t="s">
        <v>968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972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973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2070</v>
      </c>
      <c r="F17" s="1745" t="s">
        <v>2071</v>
      </c>
      <c r="G17" s="729" t="s">
        <v>1254</v>
      </c>
      <c r="H17" s="730"/>
      <c r="I17" s="731"/>
      <c r="J17" s="732"/>
      <c r="K17" s="733" t="s">
        <v>974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975</v>
      </c>
      <c r="C18" s="736"/>
      <c r="D18" s="736"/>
      <c r="E18" s="1744"/>
      <c r="F18" s="1746"/>
      <c r="G18" s="737" t="s">
        <v>803</v>
      </c>
      <c r="H18" s="738" t="s">
        <v>804</v>
      </c>
      <c r="I18" s="738" t="s">
        <v>802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976</v>
      </c>
      <c r="C20" s="747"/>
      <c r="D20" s="747"/>
      <c r="E20" s="748" t="s">
        <v>174</v>
      </c>
      <c r="F20" s="748" t="s">
        <v>175</v>
      </c>
      <c r="G20" s="749" t="s">
        <v>716</v>
      </c>
      <c r="H20" s="750" t="s">
        <v>717</v>
      </c>
      <c r="I20" s="750" t="s">
        <v>696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2014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861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977</v>
      </c>
      <c r="C25" s="781" t="s">
        <v>841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841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978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848</v>
      </c>
      <c r="D38" s="846"/>
      <c r="E38" s="847">
        <f>E39+E43+E44+E46+SUM(E48:E52)+E55</f>
        <v>165244</v>
      </c>
      <c r="F38" s="847">
        <f>F39+F43+F44+F46+SUM(F48:F52)+F55</f>
        <v>61220</v>
      </c>
      <c r="G38" s="848">
        <f>G39+G43+G44+G46+SUM(G48:G52)+G55</f>
        <v>61220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4" t="s">
        <v>1978</v>
      </c>
      <c r="C39" s="941"/>
      <c r="D39" s="1633"/>
      <c r="E39" s="810">
        <f>SUM(E40:E42)</f>
        <v>127777</v>
      </c>
      <c r="F39" s="810">
        <f>SUM(F40:F42)</f>
        <v>49837</v>
      </c>
      <c r="G39" s="811">
        <f>SUM(G40:G42)</f>
        <v>49837</v>
      </c>
      <c r="H39" s="812">
        <f>SUM(H40:H42)</f>
        <v>0</v>
      </c>
      <c r="I39" s="1635">
        <f>SUM(I40:I42)</f>
        <v>0</v>
      </c>
      <c r="J39" s="855"/>
      <c r="K39" s="813" t="s">
        <v>1979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1980</v>
      </c>
      <c r="C40" s="871" t="s">
        <v>845</v>
      </c>
      <c r="D40" s="872"/>
      <c r="E40" s="873">
        <f>OTCHET!E187</f>
        <v>103670</v>
      </c>
      <c r="F40" s="873">
        <f t="shared" ref="F40:F55" si="1">+G40+H40+I40</f>
        <v>39048</v>
      </c>
      <c r="G40" s="874">
        <f>OTCHET!I187</f>
        <v>39048</v>
      </c>
      <c r="H40" s="875">
        <f>OTCHET!J187</f>
        <v>0</v>
      </c>
      <c r="I40" s="1413">
        <f>OTCHET!K187</f>
        <v>0</v>
      </c>
      <c r="J40" s="855"/>
      <c r="K40" s="876" t="s">
        <v>845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6" t="s">
        <v>1981</v>
      </c>
      <c r="C41" s="1637" t="s">
        <v>846</v>
      </c>
      <c r="D41" s="1636"/>
      <c r="E41" s="1638">
        <f>OTCHET!E190</f>
        <v>3730</v>
      </c>
      <c r="F41" s="1638">
        <f t="shared" si="1"/>
        <v>2306</v>
      </c>
      <c r="G41" s="1639">
        <f>OTCHET!I190</f>
        <v>2306</v>
      </c>
      <c r="H41" s="1640">
        <f>OTCHET!J190</f>
        <v>0</v>
      </c>
      <c r="I41" s="1641">
        <f>OTCHET!K190</f>
        <v>0</v>
      </c>
      <c r="J41" s="855"/>
      <c r="K41" s="1642" t="s">
        <v>846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6" t="s">
        <v>1982</v>
      </c>
      <c r="C42" s="1637" t="s">
        <v>66</v>
      </c>
      <c r="D42" s="1636"/>
      <c r="E42" s="1638">
        <f>+OTCHET!E196+OTCHET!E204</f>
        <v>20377</v>
      </c>
      <c r="F42" s="1638">
        <f t="shared" si="1"/>
        <v>8483</v>
      </c>
      <c r="G42" s="1639">
        <f>+OTCHET!I196+OTCHET!I204</f>
        <v>8483</v>
      </c>
      <c r="H42" s="1640">
        <f>+OTCHET!J196+OTCHET!J204</f>
        <v>0</v>
      </c>
      <c r="I42" s="1641">
        <f>+OTCHET!K196+OTCHET!K204</f>
        <v>0</v>
      </c>
      <c r="J42" s="855"/>
      <c r="K42" s="1642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1983</v>
      </c>
      <c r="C43" s="857" t="s">
        <v>728</v>
      </c>
      <c r="D43" s="856"/>
      <c r="E43" s="815">
        <f>+OTCHET!E205+OTCHET!E223+OTCHET!E271</f>
        <v>37158</v>
      </c>
      <c r="F43" s="815">
        <f t="shared" si="1"/>
        <v>11383</v>
      </c>
      <c r="G43" s="816">
        <f>+OTCHET!I205+OTCHET!I223+OTCHET!I271</f>
        <v>11383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728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1984</v>
      </c>
      <c r="C44" s="776" t="s">
        <v>847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1985</v>
      </c>
      <c r="C46" s="865" t="s">
        <v>729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729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1986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1993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1987</v>
      </c>
      <c r="C49" s="857" t="s">
        <v>365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1988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1989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1992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1990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1991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165244</v>
      </c>
      <c r="F56" s="892">
        <f>+F57+F58+F62</f>
        <v>93324</v>
      </c>
      <c r="G56" s="893">
        <f>+G57+G58+G62</f>
        <v>93324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165244</v>
      </c>
      <c r="F58" s="901">
        <f t="shared" si="2"/>
        <v>93324</v>
      </c>
      <c r="G58" s="902">
        <f>+OTCHET!I383+OTCHET!I391+OTCHET!I396+OTCHET!I399+OTCHET!I402+OTCHET!I405+OTCHET!I406+OTCHET!I409+OTCHET!I422+OTCHET!I423+OTCHET!I424+OTCHET!I425+OTCHET!I426</f>
        <v>93324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413</v>
      </c>
      <c r="F59" s="905">
        <f t="shared" si="2"/>
        <v>413</v>
      </c>
      <c r="G59" s="906">
        <f>+OTCHET!I422+OTCHET!I423+OTCHET!I424+OTCHET!I425+OTCHET!I426</f>
        <v>413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718</v>
      </c>
      <c r="C62" s="838" t="s">
        <v>849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2009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979</v>
      </c>
      <c r="C64" s="926"/>
      <c r="D64" s="926"/>
      <c r="E64" s="927">
        <f>+E22-E38+E56-E63</f>
        <v>0</v>
      </c>
      <c r="F64" s="927">
        <f>+F22-F38+F56-F63</f>
        <v>32104</v>
      </c>
      <c r="G64" s="928">
        <f>+G22-G38+G56-G63</f>
        <v>32104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-32104</v>
      </c>
      <c r="G66" s="938">
        <f>SUM(+G68+G76+G77+G84+G85+G86+G89+G90+G91+G92+G93+G94+G95)</f>
        <v>-32104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850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850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980</v>
      </c>
      <c r="C72" s="956" t="s">
        <v>851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851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981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982</v>
      </c>
      <c r="C84" s="865" t="s">
        <v>853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983</v>
      </c>
      <c r="C85" s="857" t="s">
        <v>854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860</v>
      </c>
      <c r="C86" s="776" t="s">
        <v>315</v>
      </c>
      <c r="D86" s="858"/>
      <c r="E86" s="905">
        <f>+E87+E88</f>
        <v>0</v>
      </c>
      <c r="F86" s="905">
        <f>+F87+F88</f>
        <v>81</v>
      </c>
      <c r="G86" s="906">
        <f>+G87+G88</f>
        <v>81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859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81</v>
      </c>
      <c r="G88" s="964">
        <f>+OTCHET!I521+OTCHET!I524+OTCHET!I544</f>
        <v>81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719</v>
      </c>
      <c r="C89" s="865" t="s">
        <v>855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858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857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-32185</v>
      </c>
      <c r="G91" s="816">
        <f>+OTCHET!I573+OTCHET!I574+OTCHET!I575+OTCHET!I576+OTCHET!I577+OTCHET!I578+OTCHET!I579</f>
        <v>-32185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856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840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985</v>
      </c>
      <c r="C108" s="992"/>
      <c r="D108" s="992"/>
      <c r="E108" s="993"/>
      <c r="F108" s="993"/>
      <c r="G108" s="1747" t="s">
        <v>986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876</v>
      </c>
      <c r="C113" s="986"/>
      <c r="D113" s="986"/>
      <c r="E113" s="997"/>
      <c r="F113" s="997"/>
      <c r="G113" s="689"/>
      <c r="H113" s="999" t="s">
        <v>879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032"/>
  <sheetViews>
    <sheetView tabSelected="1" topLeftCell="B2" zoomScale="75" zoomScaleNormal="75" zoomScaleSheetLayoutView="85" workbookViewId="0">
      <selection activeCell="D4" sqref="D4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875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2073</v>
      </c>
      <c r="C9" s="1769"/>
      <c r="D9" s="1770"/>
      <c r="E9" s="115">
        <v>43831</v>
      </c>
      <c r="F9" s="116">
        <v>44012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799</v>
      </c>
      <c r="C10" s="103"/>
      <c r="D10" s="104"/>
      <c r="E10" s="113"/>
      <c r="F10" s="1602" t="str">
        <f>VLOOKUP(F9,DateName,2,FALSE)</f>
        <v>юни</v>
      </c>
      <c r="G10" s="113"/>
      <c r="H10" s="114"/>
      <c r="I10" s="1838" t="s">
        <v>968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962</v>
      </c>
      <c r="F12" s="1586" t="s">
        <v>1395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800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891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3" t="s">
        <v>2059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892</v>
      </c>
      <c r="E19" s="1749" t="s">
        <v>2060</v>
      </c>
      <c r="F19" s="1750"/>
      <c r="G19" s="1750"/>
      <c r="H19" s="1751"/>
      <c r="I19" s="1755" t="s">
        <v>2061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893</v>
      </c>
      <c r="E20" s="137" t="s">
        <v>963</v>
      </c>
      <c r="F20" s="1407" t="s">
        <v>803</v>
      </c>
      <c r="G20" s="1408" t="s">
        <v>804</v>
      </c>
      <c r="H20" s="1409" t="s">
        <v>802</v>
      </c>
      <c r="I20" s="1599" t="s">
        <v>964</v>
      </c>
      <c r="J20" s="1600" t="s">
        <v>965</v>
      </c>
      <c r="K20" s="1601" t="s">
        <v>966</v>
      </c>
      <c r="L20" s="1416" t="s">
        <v>967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716</v>
      </c>
      <c r="H21" s="145" t="s">
        <v>717</v>
      </c>
      <c r="I21" s="143" t="s">
        <v>696</v>
      </c>
      <c r="J21" s="144" t="s">
        <v>868</v>
      </c>
      <c r="K21" s="145" t="s">
        <v>869</v>
      </c>
      <c r="L21" s="1417" t="s">
        <v>870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468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1942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1943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1944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720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470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721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871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7"/>
      <c r="H53" s="154">
        <v>0</v>
      </c>
      <c r="I53" s="486">
        <v>0</v>
      </c>
      <c r="J53" s="1617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8"/>
      <c r="H54" s="160">
        <v>0</v>
      </c>
      <c r="I54" s="488">
        <v>0</v>
      </c>
      <c r="J54" s="1618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8"/>
      <c r="H55" s="160">
        <v>0</v>
      </c>
      <c r="I55" s="488">
        <v>0</v>
      </c>
      <c r="J55" s="1618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8"/>
      <c r="H56" s="160">
        <v>0</v>
      </c>
      <c r="I56" s="488">
        <v>0</v>
      </c>
      <c r="J56" s="1618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9"/>
      <c r="H57" s="175">
        <v>0</v>
      </c>
      <c r="I57" s="490">
        <v>0</v>
      </c>
      <c r="J57" s="1619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1945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1253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2"/>
      <c r="B87" s="192"/>
      <c r="C87" s="156">
        <v>2417</v>
      </c>
      <c r="D87" s="634" t="s">
        <v>1976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8"/>
      <c r="H91" s="154">
        <v>0</v>
      </c>
      <c r="I91" s="152"/>
      <c r="J91" s="1668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2072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1977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730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731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732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733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734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735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736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737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738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739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740</v>
      </c>
      <c r="D138" s="183"/>
      <c r="E138" s="1376">
        <f t="shared" si="26"/>
        <v>0</v>
      </c>
      <c r="F138" s="1478">
        <v>0</v>
      </c>
      <c r="G138" s="1654">
        <v>0</v>
      </c>
      <c r="H138" s="1480">
        <v>0</v>
      </c>
      <c r="I138" s="1478">
        <v>0</v>
      </c>
      <c r="J138" s="1654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900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901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1946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1947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1948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1949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1950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1951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1952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1953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1954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907</v>
      </c>
      <c r="C169" s="208" t="s">
        <v>741</v>
      </c>
      <c r="D169" s="209" t="s">
        <v>908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8">
        <v>113</v>
      </c>
      <c r="B170" s="1629"/>
      <c r="C170" s="1628"/>
      <c r="D170" s="1630" t="s">
        <v>1955</v>
      </c>
      <c r="E170" s="1615">
        <v>0</v>
      </c>
      <c r="F170" s="1615">
        <v>0</v>
      </c>
      <c r="G170" s="159"/>
      <c r="H170" s="1616">
        <v>0</v>
      </c>
      <c r="I170" s="1615">
        <v>0</v>
      </c>
      <c r="J170" s="159"/>
      <c r="K170" s="1616">
        <v>0</v>
      </c>
      <c r="L170" s="1616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“Г. С. Раковски”</v>
      </c>
      <c r="C176" s="1781"/>
      <c r="D176" s="1782"/>
      <c r="E176" s="115">
        <f>$E$9</f>
        <v>43831</v>
      </c>
      <c r="F176" s="226">
        <f>$F$9</f>
        <v>44012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890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891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742</v>
      </c>
      <c r="E183" s="1749" t="s">
        <v>2062</v>
      </c>
      <c r="F183" s="1750"/>
      <c r="G183" s="1750"/>
      <c r="H183" s="1751"/>
      <c r="I183" s="1758" t="s">
        <v>2063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677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743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744</v>
      </c>
      <c r="D187" s="1779"/>
      <c r="E187" s="273">
        <f t="shared" ref="E187:L187" si="41">SUMIF($B$607:$B$12313,$B187,E$607:E$12313)</f>
        <v>103670</v>
      </c>
      <c r="F187" s="274">
        <f t="shared" si="41"/>
        <v>103670</v>
      </c>
      <c r="G187" s="275">
        <f t="shared" si="41"/>
        <v>0</v>
      </c>
      <c r="H187" s="276">
        <f t="shared" si="41"/>
        <v>0</v>
      </c>
      <c r="I187" s="274">
        <f t="shared" si="41"/>
        <v>39048</v>
      </c>
      <c r="J187" s="275">
        <f t="shared" si="41"/>
        <v>0</v>
      </c>
      <c r="K187" s="276">
        <f t="shared" si="41"/>
        <v>0</v>
      </c>
      <c r="L187" s="273">
        <f t="shared" si="41"/>
        <v>39048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745</v>
      </c>
      <c r="E188" s="281">
        <f t="shared" ref="E188:L189" si="43">SUMIF($C$607:$C$12313,$C188,E$607:E$12313)</f>
        <v>103670</v>
      </c>
      <c r="F188" s="282">
        <f t="shared" si="43"/>
        <v>103670</v>
      </c>
      <c r="G188" s="283">
        <f t="shared" si="43"/>
        <v>0</v>
      </c>
      <c r="H188" s="284">
        <f t="shared" si="43"/>
        <v>0</v>
      </c>
      <c r="I188" s="282">
        <f t="shared" si="43"/>
        <v>39048</v>
      </c>
      <c r="J188" s="283">
        <f t="shared" si="43"/>
        <v>0</v>
      </c>
      <c r="K188" s="284">
        <f t="shared" si="43"/>
        <v>0</v>
      </c>
      <c r="L188" s="281">
        <f t="shared" si="43"/>
        <v>39048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746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747</v>
      </c>
      <c r="D190" s="1775"/>
      <c r="E190" s="273">
        <f t="shared" ref="E190:L190" si="44">SUMIF($B$607:$B$12313,$B190,E$607:E$12313)</f>
        <v>3730</v>
      </c>
      <c r="F190" s="274">
        <f t="shared" si="44"/>
        <v>3730</v>
      </c>
      <c r="G190" s="275">
        <f t="shared" si="44"/>
        <v>0</v>
      </c>
      <c r="H190" s="276">
        <f t="shared" si="44"/>
        <v>0</v>
      </c>
      <c r="I190" s="274">
        <f t="shared" si="44"/>
        <v>2306</v>
      </c>
      <c r="J190" s="275">
        <f t="shared" si="44"/>
        <v>0</v>
      </c>
      <c r="K190" s="276">
        <f t="shared" si="44"/>
        <v>0</v>
      </c>
      <c r="L190" s="273">
        <f t="shared" si="44"/>
        <v>2306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748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749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3430</v>
      </c>
      <c r="F193" s="296">
        <f t="shared" si="45"/>
        <v>3430</v>
      </c>
      <c r="G193" s="297">
        <f t="shared" si="45"/>
        <v>0</v>
      </c>
      <c r="H193" s="298">
        <f t="shared" si="45"/>
        <v>0</v>
      </c>
      <c r="I193" s="296">
        <f t="shared" si="45"/>
        <v>2306</v>
      </c>
      <c r="J193" s="297">
        <f t="shared" si="45"/>
        <v>0</v>
      </c>
      <c r="K193" s="298">
        <f t="shared" si="45"/>
        <v>0</v>
      </c>
      <c r="L193" s="295">
        <f t="shared" si="45"/>
        <v>2306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300</v>
      </c>
      <c r="F195" s="288">
        <f t="shared" si="45"/>
        <v>300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76" t="s">
        <v>194</v>
      </c>
      <c r="D196" s="1777"/>
      <c r="E196" s="273">
        <f t="shared" ref="E196:L196" si="46">SUMIF($B$607:$B$12313,$B196,E$607:E$12313)</f>
        <v>20377</v>
      </c>
      <c r="F196" s="274">
        <f t="shared" si="46"/>
        <v>20377</v>
      </c>
      <c r="G196" s="275">
        <f t="shared" si="46"/>
        <v>0</v>
      </c>
      <c r="H196" s="276">
        <f t="shared" si="46"/>
        <v>0</v>
      </c>
      <c r="I196" s="274">
        <f t="shared" si="46"/>
        <v>8483</v>
      </c>
      <c r="J196" s="275">
        <f t="shared" si="46"/>
        <v>0</v>
      </c>
      <c r="K196" s="276">
        <f t="shared" si="46"/>
        <v>0</v>
      </c>
      <c r="L196" s="273">
        <f t="shared" si="46"/>
        <v>8483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11407</v>
      </c>
      <c r="F197" s="282">
        <f t="shared" si="47"/>
        <v>11407</v>
      </c>
      <c r="G197" s="283">
        <f t="shared" si="47"/>
        <v>0</v>
      </c>
      <c r="H197" s="284">
        <f t="shared" si="47"/>
        <v>0</v>
      </c>
      <c r="I197" s="282">
        <f t="shared" si="47"/>
        <v>4413</v>
      </c>
      <c r="J197" s="283">
        <f t="shared" si="47"/>
        <v>0</v>
      </c>
      <c r="K197" s="284">
        <f t="shared" si="47"/>
        <v>0</v>
      </c>
      <c r="L197" s="281">
        <f t="shared" si="47"/>
        <v>4413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909</v>
      </c>
      <c r="E198" s="295">
        <f t="shared" si="47"/>
        <v>2745</v>
      </c>
      <c r="F198" s="296">
        <f t="shared" si="47"/>
        <v>2745</v>
      </c>
      <c r="G198" s="297">
        <f t="shared" si="47"/>
        <v>0</v>
      </c>
      <c r="H198" s="298">
        <f t="shared" si="47"/>
        <v>0</v>
      </c>
      <c r="I198" s="296">
        <f t="shared" si="47"/>
        <v>1242</v>
      </c>
      <c r="J198" s="297">
        <f t="shared" si="47"/>
        <v>0</v>
      </c>
      <c r="K198" s="298">
        <f t="shared" si="47"/>
        <v>0</v>
      </c>
      <c r="L198" s="295">
        <f t="shared" si="47"/>
        <v>1242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871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4025</v>
      </c>
      <c r="F200" s="296">
        <f t="shared" si="47"/>
        <v>4025</v>
      </c>
      <c r="G200" s="297">
        <f t="shared" si="47"/>
        <v>0</v>
      </c>
      <c r="H200" s="298">
        <f t="shared" si="47"/>
        <v>0</v>
      </c>
      <c r="I200" s="296">
        <f t="shared" si="47"/>
        <v>1828</v>
      </c>
      <c r="J200" s="297">
        <f t="shared" si="47"/>
        <v>0</v>
      </c>
      <c r="K200" s="298">
        <f t="shared" si="47"/>
        <v>0</v>
      </c>
      <c r="L200" s="295">
        <f t="shared" si="47"/>
        <v>1828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2200</v>
      </c>
      <c r="F201" s="296">
        <f t="shared" si="47"/>
        <v>2200</v>
      </c>
      <c r="G201" s="297">
        <f t="shared" si="47"/>
        <v>0</v>
      </c>
      <c r="H201" s="298">
        <f t="shared" si="47"/>
        <v>0</v>
      </c>
      <c r="I201" s="296">
        <f t="shared" si="47"/>
        <v>1000</v>
      </c>
      <c r="J201" s="297">
        <f t="shared" si="47"/>
        <v>0</v>
      </c>
      <c r="K201" s="298">
        <f t="shared" si="47"/>
        <v>0</v>
      </c>
      <c r="L201" s="295">
        <f t="shared" si="47"/>
        <v>1000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199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200</v>
      </c>
      <c r="D205" s="1775"/>
      <c r="E205" s="310">
        <f t="shared" si="48"/>
        <v>36127</v>
      </c>
      <c r="F205" s="274">
        <f t="shared" si="48"/>
        <v>36127</v>
      </c>
      <c r="G205" s="275">
        <f t="shared" si="48"/>
        <v>0</v>
      </c>
      <c r="H205" s="276">
        <f t="shared" si="48"/>
        <v>0</v>
      </c>
      <c r="I205" s="274">
        <f t="shared" si="48"/>
        <v>10372</v>
      </c>
      <c r="J205" s="275">
        <f t="shared" si="48"/>
        <v>0</v>
      </c>
      <c r="K205" s="276">
        <f t="shared" si="48"/>
        <v>0</v>
      </c>
      <c r="L205" s="310">
        <f t="shared" si="48"/>
        <v>10372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1440</v>
      </c>
      <c r="F206" s="282">
        <f t="shared" si="49"/>
        <v>1440</v>
      </c>
      <c r="G206" s="283">
        <f t="shared" si="49"/>
        <v>0</v>
      </c>
      <c r="H206" s="284">
        <f t="shared" si="49"/>
        <v>0</v>
      </c>
      <c r="I206" s="282">
        <f t="shared" si="49"/>
        <v>367</v>
      </c>
      <c r="J206" s="283">
        <f t="shared" si="49"/>
        <v>0</v>
      </c>
      <c r="K206" s="284">
        <f t="shared" si="49"/>
        <v>0</v>
      </c>
      <c r="L206" s="281">
        <f t="shared" si="49"/>
        <v>367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450</v>
      </c>
      <c r="F208" s="296">
        <f t="shared" si="49"/>
        <v>450</v>
      </c>
      <c r="G208" s="297">
        <f t="shared" si="49"/>
        <v>0</v>
      </c>
      <c r="H208" s="298">
        <f t="shared" si="49"/>
        <v>0</v>
      </c>
      <c r="I208" s="296">
        <f t="shared" si="49"/>
        <v>450</v>
      </c>
      <c r="J208" s="297">
        <f t="shared" si="49"/>
        <v>0</v>
      </c>
      <c r="K208" s="298">
        <f t="shared" si="49"/>
        <v>0</v>
      </c>
      <c r="L208" s="295">
        <f t="shared" si="49"/>
        <v>450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4983</v>
      </c>
      <c r="F209" s="296">
        <f t="shared" si="49"/>
        <v>4983</v>
      </c>
      <c r="G209" s="297">
        <f t="shared" si="49"/>
        <v>0</v>
      </c>
      <c r="H209" s="298">
        <f t="shared" si="49"/>
        <v>0</v>
      </c>
      <c r="I209" s="296">
        <f t="shared" si="49"/>
        <v>985</v>
      </c>
      <c r="J209" s="297">
        <f t="shared" si="49"/>
        <v>0</v>
      </c>
      <c r="K209" s="298">
        <f t="shared" si="49"/>
        <v>0</v>
      </c>
      <c r="L209" s="295">
        <f t="shared" si="49"/>
        <v>985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13568</v>
      </c>
      <c r="F210" s="296">
        <f t="shared" si="49"/>
        <v>13568</v>
      </c>
      <c r="G210" s="297">
        <f t="shared" si="49"/>
        <v>0</v>
      </c>
      <c r="H210" s="298">
        <f t="shared" si="49"/>
        <v>0</v>
      </c>
      <c r="I210" s="296">
        <f t="shared" si="49"/>
        <v>660</v>
      </c>
      <c r="J210" s="297">
        <f t="shared" si="49"/>
        <v>0</v>
      </c>
      <c r="K210" s="298">
        <f t="shared" si="49"/>
        <v>0</v>
      </c>
      <c r="L210" s="295">
        <f t="shared" si="49"/>
        <v>660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10585</v>
      </c>
      <c r="F211" s="315">
        <f t="shared" si="49"/>
        <v>10585</v>
      </c>
      <c r="G211" s="316">
        <f t="shared" si="49"/>
        <v>0</v>
      </c>
      <c r="H211" s="317">
        <f t="shared" si="49"/>
        <v>0</v>
      </c>
      <c r="I211" s="315">
        <f t="shared" si="49"/>
        <v>4549</v>
      </c>
      <c r="J211" s="316">
        <f t="shared" si="49"/>
        <v>0</v>
      </c>
      <c r="K211" s="317">
        <f t="shared" si="49"/>
        <v>0</v>
      </c>
      <c r="L211" s="314">
        <f t="shared" si="49"/>
        <v>4549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2557</v>
      </c>
      <c r="F212" s="321">
        <f t="shared" si="49"/>
        <v>2557</v>
      </c>
      <c r="G212" s="322">
        <f t="shared" si="49"/>
        <v>0</v>
      </c>
      <c r="H212" s="323">
        <f t="shared" si="49"/>
        <v>0</v>
      </c>
      <c r="I212" s="321">
        <f t="shared" si="49"/>
        <v>2557</v>
      </c>
      <c r="J212" s="322">
        <f t="shared" si="49"/>
        <v>0</v>
      </c>
      <c r="K212" s="323">
        <f t="shared" si="49"/>
        <v>0</v>
      </c>
      <c r="L212" s="320">
        <f t="shared" si="49"/>
        <v>2557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609</v>
      </c>
      <c r="F214" s="321">
        <f t="shared" si="49"/>
        <v>609</v>
      </c>
      <c r="G214" s="322">
        <f t="shared" si="49"/>
        <v>0</v>
      </c>
      <c r="H214" s="323">
        <f t="shared" si="49"/>
        <v>0</v>
      </c>
      <c r="I214" s="321">
        <f t="shared" si="49"/>
        <v>47</v>
      </c>
      <c r="J214" s="322">
        <f t="shared" si="49"/>
        <v>0</v>
      </c>
      <c r="K214" s="323">
        <f t="shared" si="49"/>
        <v>0</v>
      </c>
      <c r="L214" s="320">
        <f t="shared" si="49"/>
        <v>47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1550</v>
      </c>
      <c r="F217" s="321">
        <f t="shared" si="50"/>
        <v>1550</v>
      </c>
      <c r="G217" s="322">
        <f t="shared" si="50"/>
        <v>0</v>
      </c>
      <c r="H217" s="323">
        <f t="shared" si="50"/>
        <v>0</v>
      </c>
      <c r="I217" s="321">
        <f t="shared" si="50"/>
        <v>757</v>
      </c>
      <c r="J217" s="322">
        <f t="shared" si="50"/>
        <v>0</v>
      </c>
      <c r="K217" s="323">
        <f t="shared" si="50"/>
        <v>0</v>
      </c>
      <c r="L217" s="320">
        <f t="shared" si="50"/>
        <v>757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801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910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385</v>
      </c>
      <c r="F222" s="288">
        <f t="shared" si="50"/>
        <v>385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272</v>
      </c>
      <c r="D223" s="1786"/>
      <c r="E223" s="310">
        <f t="shared" ref="E223:L223" si="51">SUMIF($B$607:$B$12313,$B223,E$607:E$12313)</f>
        <v>1031</v>
      </c>
      <c r="F223" s="274">
        <f t="shared" si="51"/>
        <v>1031</v>
      </c>
      <c r="G223" s="275">
        <f t="shared" si="51"/>
        <v>0</v>
      </c>
      <c r="H223" s="276">
        <f t="shared" si="51"/>
        <v>0</v>
      </c>
      <c r="I223" s="274">
        <f t="shared" si="51"/>
        <v>1011</v>
      </c>
      <c r="J223" s="275">
        <f t="shared" si="51"/>
        <v>0</v>
      </c>
      <c r="K223" s="276">
        <f t="shared" si="51"/>
        <v>0</v>
      </c>
      <c r="L223" s="310">
        <f t="shared" si="51"/>
        <v>1011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911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912</v>
      </c>
      <c r="E225" s="295">
        <f t="shared" si="52"/>
        <v>1011</v>
      </c>
      <c r="F225" s="296">
        <f t="shared" si="52"/>
        <v>1011</v>
      </c>
      <c r="G225" s="297">
        <f t="shared" si="52"/>
        <v>0</v>
      </c>
      <c r="H225" s="298">
        <f t="shared" si="52"/>
        <v>0</v>
      </c>
      <c r="I225" s="296">
        <f t="shared" si="52"/>
        <v>1011</v>
      </c>
      <c r="J225" s="297">
        <f t="shared" si="52"/>
        <v>0</v>
      </c>
      <c r="K225" s="298">
        <f t="shared" si="52"/>
        <v>0</v>
      </c>
      <c r="L225" s="295">
        <f t="shared" si="52"/>
        <v>1011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722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219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221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222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223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1657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224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1956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1957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2006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234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235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236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237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1662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1659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1660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247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273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248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249</v>
      </c>
      <c r="D276" s="1790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623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685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686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690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914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691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>
      <c r="A297" s="22">
        <v>820</v>
      </c>
      <c r="B297" s="381">
        <v>98</v>
      </c>
      <c r="C297" s="1795" t="s">
        <v>694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907</v>
      </c>
      <c r="C301" s="393" t="s">
        <v>741</v>
      </c>
      <c r="D301" s="394" t="s">
        <v>915</v>
      </c>
      <c r="E301" s="395">
        <f t="shared" ref="E301:L301" si="77">SUMIF($C$607:$C$12313,$C301,E$607:E$12313)</f>
        <v>165244</v>
      </c>
      <c r="F301" s="396">
        <f t="shared" si="77"/>
        <v>165244</v>
      </c>
      <c r="G301" s="397">
        <f t="shared" si="77"/>
        <v>0</v>
      </c>
      <c r="H301" s="398">
        <f t="shared" si="77"/>
        <v>0</v>
      </c>
      <c r="I301" s="396">
        <f t="shared" si="77"/>
        <v>61220</v>
      </c>
      <c r="J301" s="397">
        <f t="shared" si="77"/>
        <v>0</v>
      </c>
      <c r="K301" s="398">
        <f t="shared" si="77"/>
        <v>0</v>
      </c>
      <c r="L301" s="395">
        <f t="shared" si="77"/>
        <v>61220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889</v>
      </c>
      <c r="F349" s="406" t="s">
        <v>835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“Г. С. Раковски”</v>
      </c>
      <c r="C350" s="1781"/>
      <c r="D350" s="1782"/>
      <c r="E350" s="115">
        <f>$E$9</f>
        <v>43831</v>
      </c>
      <c r="F350" s="407">
        <f>$F$9</f>
        <v>44012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890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916</v>
      </c>
      <c r="E357" s="1761" t="s">
        <v>2064</v>
      </c>
      <c r="F357" s="1762"/>
      <c r="G357" s="1762"/>
      <c r="H357" s="1763"/>
      <c r="I357" s="418" t="s">
        <v>2065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677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917</v>
      </c>
      <c r="C359" s="430"/>
      <c r="D359" s="431" t="s">
        <v>678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276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287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918</v>
      </c>
      <c r="E376" s="1384">
        <f t="shared" si="81"/>
        <v>0</v>
      </c>
      <c r="F376" s="1656">
        <v>0</v>
      </c>
      <c r="G376" s="1664">
        <v>0</v>
      </c>
      <c r="H376" s="1655">
        <v>0</v>
      </c>
      <c r="I376" s="1656">
        <v>0</v>
      </c>
      <c r="J376" s="1664">
        <v>0</v>
      </c>
      <c r="K376" s="1655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919</v>
      </c>
      <c r="E377" s="1382">
        <f t="shared" si="81"/>
        <v>0</v>
      </c>
      <c r="F377" s="1665"/>
      <c r="G377" s="1663">
        <v>0</v>
      </c>
      <c r="H377" s="456">
        <v>0</v>
      </c>
      <c r="I377" s="1665"/>
      <c r="J377" s="1663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920</v>
      </c>
      <c r="E378" s="1380">
        <f t="shared" si="81"/>
        <v>0</v>
      </c>
      <c r="F378" s="1666">
        <v>0</v>
      </c>
      <c r="G378" s="159"/>
      <c r="H378" s="160">
        <v>0</v>
      </c>
      <c r="I378" s="1666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2012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2011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1940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309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253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86">
        <v>0</v>
      </c>
      <c r="G389" s="1622">
        <v>0</v>
      </c>
      <c r="H389" s="154">
        <v>0</v>
      </c>
      <c r="I389" s="486">
        <v>0</v>
      </c>
      <c r="J389" s="1622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620">
        <v>0</v>
      </c>
      <c r="G390" s="1621">
        <v>0</v>
      </c>
      <c r="H390" s="472">
        <v>0</v>
      </c>
      <c r="I390" s="1620">
        <v>0</v>
      </c>
      <c r="J390" s="1621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254</v>
      </c>
      <c r="D391" s="1802"/>
      <c r="E391" s="1378">
        <f t="shared" ref="E391:L391" si="87">SUM(E392:E395)</f>
        <v>164831</v>
      </c>
      <c r="F391" s="459">
        <f t="shared" si="87"/>
        <v>164831</v>
      </c>
      <c r="G391" s="473">
        <f t="shared" si="87"/>
        <v>0</v>
      </c>
      <c r="H391" s="445">
        <f>SUM(H392:H395)</f>
        <v>0</v>
      </c>
      <c r="I391" s="459">
        <f t="shared" si="87"/>
        <v>92911</v>
      </c>
      <c r="J391" s="444">
        <f t="shared" si="87"/>
        <v>0</v>
      </c>
      <c r="K391" s="445">
        <f>SUM(K392:K395)</f>
        <v>0</v>
      </c>
      <c r="L391" s="1378">
        <f t="shared" si="87"/>
        <v>92911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697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698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164831</v>
      </c>
      <c r="F395" s="173">
        <v>164831</v>
      </c>
      <c r="G395" s="174"/>
      <c r="H395" s="175">
        <v>0</v>
      </c>
      <c r="I395" s="173">
        <v>92911</v>
      </c>
      <c r="J395" s="174"/>
      <c r="K395" s="175">
        <v>0</v>
      </c>
      <c r="L395" s="1388">
        <f>I395+J395+K395</f>
        <v>92911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256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1941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2015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257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1941</v>
      </c>
      <c r="E400" s="1379">
        <f t="shared" si="81"/>
        <v>0</v>
      </c>
      <c r="F400" s="486">
        <v>0</v>
      </c>
      <c r="G400" s="1622">
        <v>0</v>
      </c>
      <c r="H400" s="154">
        <v>0</v>
      </c>
      <c r="I400" s="486">
        <v>0</v>
      </c>
      <c r="J400" s="1622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620">
        <v>0</v>
      </c>
      <c r="G401" s="1621">
        <v>0</v>
      </c>
      <c r="H401" s="472">
        <v>0</v>
      </c>
      <c r="I401" s="1620">
        <v>0</v>
      </c>
      <c r="J401" s="1621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921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680</v>
      </c>
      <c r="D405" s="1802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681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486">
        <v>0</v>
      </c>
      <c r="G407" s="1622">
        <v>0</v>
      </c>
      <c r="H407" s="154">
        <v>0</v>
      </c>
      <c r="I407" s="486">
        <v>0</v>
      </c>
      <c r="J407" s="1622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1620">
        <v>0</v>
      </c>
      <c r="G408" s="1621">
        <v>0</v>
      </c>
      <c r="H408" s="472">
        <v>0</v>
      </c>
      <c r="I408" s="1620">
        <v>0</v>
      </c>
      <c r="J408" s="162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699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700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260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701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682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702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703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907</v>
      </c>
      <c r="C419" s="493" t="s">
        <v>741</v>
      </c>
      <c r="D419" s="494" t="s">
        <v>923</v>
      </c>
      <c r="E419" s="512">
        <f t="shared" ref="E419:L419" si="95">SUM(E361,E375,E383,E388,E391,E396,E399,E402,E405,E406,E409,E412)</f>
        <v>164831</v>
      </c>
      <c r="F419" s="495">
        <f t="shared" si="95"/>
        <v>164831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92911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92911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924</v>
      </c>
      <c r="C420" s="498"/>
      <c r="D420" s="499" t="s">
        <v>679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767</v>
      </c>
      <c r="D422" s="1802"/>
      <c r="E422" s="1378">
        <f>F422+G422+H422</f>
        <v>0</v>
      </c>
      <c r="F422" s="483"/>
      <c r="G422" s="484"/>
      <c r="H422" s="1475">
        <v>0</v>
      </c>
      <c r="I422" s="483"/>
      <c r="J422" s="484"/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704</v>
      </c>
      <c r="D423" s="1802"/>
      <c r="E423" s="1378">
        <f>F423+G423+H423</f>
        <v>0</v>
      </c>
      <c r="F423" s="483"/>
      <c r="G423" s="484"/>
      <c r="H423" s="1475">
        <v>0</v>
      </c>
      <c r="I423" s="483"/>
      <c r="J423" s="484"/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261</v>
      </c>
      <c r="D424" s="1802"/>
      <c r="E424" s="1378">
        <f>F424+G424+H424</f>
        <v>413</v>
      </c>
      <c r="F424" s="483">
        <v>413</v>
      </c>
      <c r="G424" s="484"/>
      <c r="H424" s="1475">
        <v>0</v>
      </c>
      <c r="I424" s="483">
        <v>413</v>
      </c>
      <c r="J424" s="484"/>
      <c r="K424" s="1475">
        <v>0</v>
      </c>
      <c r="L424" s="1378">
        <f>I424+J424+K424</f>
        <v>413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683</v>
      </c>
      <c r="D425" s="1802"/>
      <c r="E425" s="1378">
        <f>F425+G425+H425</f>
        <v>0</v>
      </c>
      <c r="F425" s="1613">
        <v>0</v>
      </c>
      <c r="G425" s="1614">
        <v>0</v>
      </c>
      <c r="H425" s="1612">
        <v>0</v>
      </c>
      <c r="I425" s="1613">
        <v>0</v>
      </c>
      <c r="J425" s="1614">
        <v>0</v>
      </c>
      <c r="K425" s="1612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925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705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907</v>
      </c>
      <c r="C429" s="510" t="s">
        <v>741</v>
      </c>
      <c r="D429" s="511" t="s">
        <v>927</v>
      </c>
      <c r="E429" s="512">
        <f t="shared" ref="E429:L429" si="97">SUM(E422,E423,E424,E425,E426)</f>
        <v>413</v>
      </c>
      <c r="F429" s="513">
        <f t="shared" si="97"/>
        <v>413</v>
      </c>
      <c r="G429" s="514">
        <f t="shared" si="97"/>
        <v>0</v>
      </c>
      <c r="H429" s="515">
        <f>SUM(H422,H423,H424,H425,H426)</f>
        <v>0</v>
      </c>
      <c r="I429" s="513">
        <f t="shared" si="97"/>
        <v>413</v>
      </c>
      <c r="J429" s="514">
        <f t="shared" si="97"/>
        <v>0</v>
      </c>
      <c r="K429" s="515">
        <f t="shared" si="97"/>
        <v>0</v>
      </c>
      <c r="L429" s="512">
        <f t="shared" si="97"/>
        <v>413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889</v>
      </c>
      <c r="F434" s="406" t="s">
        <v>835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“Г. С. Раковски”</v>
      </c>
      <c r="C435" s="1781"/>
      <c r="D435" s="1782"/>
      <c r="E435" s="115">
        <f>$E$9</f>
        <v>43831</v>
      </c>
      <c r="F435" s="407">
        <f>$F$9</f>
        <v>44012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890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891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2066</v>
      </c>
      <c r="F442" s="1750"/>
      <c r="G442" s="1750"/>
      <c r="H442" s="1751"/>
      <c r="I442" s="522" t="s">
        <v>2067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32104</v>
      </c>
      <c r="J445" s="547">
        <f t="shared" si="99"/>
        <v>0</v>
      </c>
      <c r="K445" s="548">
        <f t="shared" si="99"/>
        <v>0</v>
      </c>
      <c r="L445" s="549">
        <f t="shared" si="99"/>
        <v>32104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-32104</v>
      </c>
      <c r="J446" s="554">
        <f t="shared" si="100"/>
        <v>0</v>
      </c>
      <c r="K446" s="555">
        <f t="shared" si="100"/>
        <v>0</v>
      </c>
      <c r="L446" s="556">
        <f>+L597</f>
        <v>-32104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889</v>
      </c>
      <c r="F450" s="406" t="s">
        <v>835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“Г. С. Раковски”</v>
      </c>
      <c r="C451" s="1781"/>
      <c r="D451" s="1782"/>
      <c r="E451" s="115">
        <f>$E$9</f>
        <v>43831</v>
      </c>
      <c r="F451" s="407">
        <f>$F$9</f>
        <v>44012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890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891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928</v>
      </c>
      <c r="C458" s="562"/>
      <c r="D458" s="563"/>
      <c r="E458" s="1752" t="s">
        <v>2068</v>
      </c>
      <c r="F458" s="1753"/>
      <c r="G458" s="1753"/>
      <c r="H458" s="1754"/>
      <c r="I458" s="564" t="s">
        <v>2069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677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695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768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684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769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770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771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772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773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1958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1959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1960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774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775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776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777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778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779</v>
      </c>
      <c r="E476" s="1380">
        <f t="shared" si="107"/>
        <v>0</v>
      </c>
      <c r="F476" s="1608">
        <v>0</v>
      </c>
      <c r="G476" s="1608">
        <v>0</v>
      </c>
      <c r="H476" s="585">
        <v>0</v>
      </c>
      <c r="I476" s="1608">
        <v>0</v>
      </c>
      <c r="J476" s="1608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780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781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782</v>
      </c>
      <c r="E479" s="1393">
        <f>F479+G479+H479</f>
        <v>0</v>
      </c>
      <c r="F479" s="1608">
        <v>0</v>
      </c>
      <c r="G479" s="1608">
        <v>0</v>
      </c>
      <c r="H479" s="584">
        <v>0</v>
      </c>
      <c r="I479" s="1608">
        <v>0</v>
      </c>
      <c r="J479" s="1608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783</v>
      </c>
      <c r="E480" s="1392">
        <f>F480+G480+H480</f>
        <v>0</v>
      </c>
      <c r="F480" s="1608">
        <v>0</v>
      </c>
      <c r="G480" s="1608">
        <v>0</v>
      </c>
      <c r="H480" s="586">
        <v>0</v>
      </c>
      <c r="I480" s="1608">
        <v>0</v>
      </c>
      <c r="J480" s="1608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929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784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785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786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787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788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789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790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930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931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8">
        <v>0</v>
      </c>
      <c r="G494" s="1608">
        <v>0</v>
      </c>
      <c r="H494" s="602">
        <v>0</v>
      </c>
      <c r="I494" s="1608">
        <v>0</v>
      </c>
      <c r="J494" s="1608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8">
        <v>0</v>
      </c>
      <c r="G495" s="1608">
        <v>0</v>
      </c>
      <c r="H495" s="585">
        <v>0</v>
      </c>
      <c r="I495" s="1608">
        <v>0</v>
      </c>
      <c r="J495" s="1608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8">
        <v>0</v>
      </c>
      <c r="G496" s="1608">
        <v>0</v>
      </c>
      <c r="H496" s="586">
        <v>0</v>
      </c>
      <c r="I496" s="1608">
        <v>0</v>
      </c>
      <c r="J496" s="1608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934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8">
        <v>0</v>
      </c>
      <c r="G498" s="1608">
        <v>0</v>
      </c>
      <c r="H498" s="584">
        <v>0</v>
      </c>
      <c r="I498" s="1608">
        <v>0</v>
      </c>
      <c r="J498" s="1608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8">
        <v>0</v>
      </c>
      <c r="G499" s="1608">
        <v>0</v>
      </c>
      <c r="H499" s="597">
        <v>0</v>
      </c>
      <c r="I499" s="1608">
        <v>0</v>
      </c>
      <c r="J499" s="1608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8">
        <v>0</v>
      </c>
      <c r="G500" s="1608">
        <v>0</v>
      </c>
      <c r="H500" s="585">
        <v>0</v>
      </c>
      <c r="I500" s="1608">
        <v>0</v>
      </c>
      <c r="J500" s="1608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8">
        <v>0</v>
      </c>
      <c r="G501" s="1608">
        <v>0</v>
      </c>
      <c r="H501" s="585">
        <v>0</v>
      </c>
      <c r="I501" s="1608">
        <v>0</v>
      </c>
      <c r="J501" s="1608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10">
        <v>0</v>
      </c>
      <c r="G502" s="1611">
        <v>0</v>
      </c>
      <c r="H502" s="1609">
        <v>0</v>
      </c>
      <c r="I502" s="1610">
        <v>0</v>
      </c>
      <c r="J502" s="1611">
        <v>0</v>
      </c>
      <c r="K502" s="1609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935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9">
        <v>0</v>
      </c>
      <c r="G520" s="1661">
        <v>0</v>
      </c>
      <c r="H520" s="1657">
        <v>0</v>
      </c>
      <c r="I520" s="1659">
        <v>0</v>
      </c>
      <c r="J520" s="1661">
        <v>0</v>
      </c>
      <c r="K520" s="1657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936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8">
        <v>0</v>
      </c>
      <c r="G522" s="1608">
        <v>0</v>
      </c>
      <c r="H522" s="584">
        <v>0</v>
      </c>
      <c r="I522" s="1608">
        <v>0</v>
      </c>
      <c r="J522" s="1608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8">
        <v>0</v>
      </c>
      <c r="G523" s="1608">
        <v>0</v>
      </c>
      <c r="H523" s="597">
        <v>0</v>
      </c>
      <c r="I523" s="1608">
        <v>0</v>
      </c>
      <c r="J523" s="1608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937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81</v>
      </c>
      <c r="J524" s="580">
        <f t="shared" si="120"/>
        <v>0</v>
      </c>
      <c r="K524" s="581">
        <f t="shared" si="120"/>
        <v>0</v>
      </c>
      <c r="L524" s="578">
        <f t="shared" si="120"/>
        <v>81</v>
      </c>
      <c r="M524" s="7">
        <f t="shared" si="103"/>
        <v>1</v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60">
        <v>0</v>
      </c>
      <c r="G525" s="1662">
        <v>0</v>
      </c>
      <c r="H525" s="1658">
        <v>0</v>
      </c>
      <c r="I525" s="1660">
        <v>0</v>
      </c>
      <c r="J525" s="1662">
        <v>0</v>
      </c>
      <c r="K525" s="1658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938</v>
      </c>
      <c r="E527" s="1387">
        <f t="shared" si="121"/>
        <v>0</v>
      </c>
      <c r="F527" s="158"/>
      <c r="G527" s="159"/>
      <c r="H527" s="585">
        <v>0</v>
      </c>
      <c r="I527" s="158">
        <v>81</v>
      </c>
      <c r="J527" s="159"/>
      <c r="K527" s="585">
        <v>0</v>
      </c>
      <c r="L527" s="1387">
        <f t="shared" si="116"/>
        <v>81</v>
      </c>
      <c r="M527" s="7">
        <f t="shared" si="122"/>
        <v>1</v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313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805</v>
      </c>
      <c r="E532" s="1389">
        <f t="shared" ref="E532:E595" si="124">F532+G532+H532</f>
        <v>0</v>
      </c>
      <c r="F532" s="1608">
        <v>0</v>
      </c>
      <c r="G532" s="1608">
        <v>0</v>
      </c>
      <c r="H532" s="584">
        <v>0</v>
      </c>
      <c r="I532" s="1608">
        <v>0</v>
      </c>
      <c r="J532" s="1608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806</v>
      </c>
      <c r="E533" s="1387">
        <f t="shared" si="124"/>
        <v>0</v>
      </c>
      <c r="F533" s="1608">
        <v>0</v>
      </c>
      <c r="G533" s="1608">
        <v>0</v>
      </c>
      <c r="H533" s="585">
        <v>0</v>
      </c>
      <c r="I533" s="1608">
        <v>0</v>
      </c>
      <c r="J533" s="1608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t="31.5">
      <c r="A534" s="23">
        <v>390</v>
      </c>
      <c r="B534" s="195"/>
      <c r="C534" s="179">
        <v>8903</v>
      </c>
      <c r="D534" s="172" t="s">
        <v>706</v>
      </c>
      <c r="E534" s="1388">
        <f t="shared" si="124"/>
        <v>0</v>
      </c>
      <c r="F534" s="1608">
        <v>0</v>
      </c>
      <c r="G534" s="1608">
        <v>0</v>
      </c>
      <c r="H534" s="586">
        <v>0</v>
      </c>
      <c r="I534" s="1608">
        <v>0</v>
      </c>
      <c r="J534" s="1608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939</v>
      </c>
      <c r="D535" s="1814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940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941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942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8">
        <v>0</v>
      </c>
      <c r="G549" s="1608">
        <v>0</v>
      </c>
      <c r="H549" s="585">
        <v>0</v>
      </c>
      <c r="I549" s="1608">
        <v>0</v>
      </c>
      <c r="J549" s="1608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814</v>
      </c>
      <c r="E550" s="1387">
        <f t="shared" si="124"/>
        <v>0</v>
      </c>
      <c r="F550" s="1608">
        <v>0</v>
      </c>
      <c r="G550" s="1608">
        <v>0</v>
      </c>
      <c r="H550" s="585">
        <v>0</v>
      </c>
      <c r="I550" s="1608">
        <v>0</v>
      </c>
      <c r="J550" s="1608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815</v>
      </c>
      <c r="E551" s="1387">
        <f t="shared" si="124"/>
        <v>0</v>
      </c>
      <c r="F551" s="1608">
        <v>0</v>
      </c>
      <c r="G551" s="1608">
        <v>0</v>
      </c>
      <c r="H551" s="585">
        <v>0</v>
      </c>
      <c r="I551" s="1608">
        <v>0</v>
      </c>
      <c r="J551" s="1608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816</v>
      </c>
      <c r="E552" s="1387">
        <f t="shared" si="124"/>
        <v>0</v>
      </c>
      <c r="F552" s="1608">
        <v>0</v>
      </c>
      <c r="G552" s="1608">
        <v>0</v>
      </c>
      <c r="H552" s="585">
        <v>0</v>
      </c>
      <c r="I552" s="1608">
        <v>0</v>
      </c>
      <c r="J552" s="1608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817</v>
      </c>
      <c r="E553" s="1387">
        <f t="shared" si="124"/>
        <v>0</v>
      </c>
      <c r="F553" s="1608">
        <v>0</v>
      </c>
      <c r="G553" s="1608">
        <v>0</v>
      </c>
      <c r="H553" s="585">
        <v>0</v>
      </c>
      <c r="I553" s="1608">
        <v>0</v>
      </c>
      <c r="J553" s="1608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818</v>
      </c>
      <c r="E554" s="1387">
        <f t="shared" si="124"/>
        <v>0</v>
      </c>
      <c r="F554" s="1608">
        <v>0</v>
      </c>
      <c r="G554" s="1608">
        <v>0</v>
      </c>
      <c r="H554" s="585">
        <v>0</v>
      </c>
      <c r="I554" s="1608">
        <v>0</v>
      </c>
      <c r="J554" s="1608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819</v>
      </c>
      <c r="E555" s="1387">
        <f t="shared" si="124"/>
        <v>0</v>
      </c>
      <c r="F555" s="1608">
        <v>0</v>
      </c>
      <c r="G555" s="1608">
        <v>0</v>
      </c>
      <c r="H555" s="585">
        <v>0</v>
      </c>
      <c r="I555" s="1608">
        <v>0</v>
      </c>
      <c r="J555" s="1608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820</v>
      </c>
      <c r="E556" s="1385">
        <f t="shared" si="124"/>
        <v>0</v>
      </c>
      <c r="F556" s="1624">
        <v>0</v>
      </c>
      <c r="G556" s="1625">
        <v>0</v>
      </c>
      <c r="H556" s="1626">
        <v>0</v>
      </c>
      <c r="I556" s="1625">
        <v>0</v>
      </c>
      <c r="J556" s="1625">
        <v>0</v>
      </c>
      <c r="K556" s="1626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821</v>
      </c>
      <c r="E557" s="1400">
        <f t="shared" si="124"/>
        <v>0</v>
      </c>
      <c r="F557" s="636"/>
      <c r="G557" s="637"/>
      <c r="H557" s="1623">
        <v>0</v>
      </c>
      <c r="I557" s="636"/>
      <c r="J557" s="637"/>
      <c r="K557" s="1623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947</v>
      </c>
      <c r="E562" s="1399">
        <f t="shared" si="124"/>
        <v>0</v>
      </c>
      <c r="F562" s="1608">
        <v>0</v>
      </c>
      <c r="G562" s="1608">
        <v>0</v>
      </c>
      <c r="H562" s="585">
        <v>0</v>
      </c>
      <c r="I562" s="1608">
        <v>0</v>
      </c>
      <c r="J562" s="1608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948</v>
      </c>
      <c r="E563" s="1385">
        <f t="shared" si="124"/>
        <v>0</v>
      </c>
      <c r="F563" s="1608">
        <v>0</v>
      </c>
      <c r="G563" s="1608">
        <v>0</v>
      </c>
      <c r="H563" s="597">
        <v>0</v>
      </c>
      <c r="I563" s="1608">
        <v>0</v>
      </c>
      <c r="J563" s="1608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950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951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-32185</v>
      </c>
      <c r="J566" s="580">
        <f t="shared" si="128"/>
        <v>0</v>
      </c>
      <c r="K566" s="581">
        <f t="shared" si="128"/>
        <v>0</v>
      </c>
      <c r="L566" s="578">
        <f t="shared" si="128"/>
        <v>-32185</v>
      </c>
      <c r="M566" s="7">
        <f t="shared" si="122"/>
        <v>1</v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826</v>
      </c>
      <c r="E573" s="1393">
        <f t="shared" si="124"/>
        <v>0</v>
      </c>
      <c r="F573" s="152"/>
      <c r="G573" s="153"/>
      <c r="H573" s="1627">
        <v>0</v>
      </c>
      <c r="I573" s="152">
        <v>-32185</v>
      </c>
      <c r="J573" s="153"/>
      <c r="K573" s="1627">
        <v>0</v>
      </c>
      <c r="L573" s="1393">
        <f t="shared" si="129"/>
        <v>-32185</v>
      </c>
      <c r="M573" s="7">
        <f t="shared" si="122"/>
        <v>1</v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830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831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956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957</v>
      </c>
      <c r="E587" s="1379">
        <f t="shared" si="124"/>
        <v>0</v>
      </c>
      <c r="F587" s="1608">
        <v>0</v>
      </c>
      <c r="G587" s="1608">
        <v>0</v>
      </c>
      <c r="H587" s="584">
        <v>0</v>
      </c>
      <c r="I587" s="1608">
        <v>0</v>
      </c>
      <c r="J587" s="1608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958</v>
      </c>
      <c r="E588" s="1381">
        <f t="shared" si="124"/>
        <v>0</v>
      </c>
      <c r="F588" s="1608">
        <v>0</v>
      </c>
      <c r="G588" s="1608">
        <v>0</v>
      </c>
      <c r="H588" s="585">
        <v>0</v>
      </c>
      <c r="I588" s="1608">
        <v>0</v>
      </c>
      <c r="J588" s="1608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959</v>
      </c>
      <c r="E589" s="1382">
        <f t="shared" si="124"/>
        <v>0</v>
      </c>
      <c r="F589" s="1608">
        <v>0</v>
      </c>
      <c r="G589" s="1608">
        <v>0</v>
      </c>
      <c r="H589" s="585">
        <v>0</v>
      </c>
      <c r="I589" s="1608">
        <v>0</v>
      </c>
      <c r="J589" s="1608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960</v>
      </c>
      <c r="E590" s="1383">
        <f t="shared" si="124"/>
        <v>0</v>
      </c>
      <c r="F590" s="1608">
        <v>0</v>
      </c>
      <c r="G590" s="1608">
        <v>0</v>
      </c>
      <c r="H590" s="586">
        <v>0</v>
      </c>
      <c r="I590" s="1608">
        <v>0</v>
      </c>
      <c r="J590" s="1608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833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810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811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907</v>
      </c>
      <c r="C597" s="660" t="s">
        <v>741</v>
      </c>
      <c r="D597" s="661" t="s">
        <v>961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-32104</v>
      </c>
      <c r="J597" s="664">
        <f t="shared" si="133"/>
        <v>0</v>
      </c>
      <c r="K597" s="666">
        <f t="shared" si="133"/>
        <v>0</v>
      </c>
      <c r="L597" s="662">
        <f t="shared" si="133"/>
        <v>-32104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876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877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878</v>
      </c>
      <c r="D603" s="670"/>
      <c r="E603" s="671"/>
      <c r="F603" s="218" t="s">
        <v>879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880</v>
      </c>
      <c r="C604" s="1829"/>
      <c r="D604" s="672" t="s">
        <v>881</v>
      </c>
      <c r="E604" s="673"/>
      <c r="F604" s="674"/>
      <c r="G604" s="1830" t="s">
        <v>877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882</v>
      </c>
      <c r="E605" s="676"/>
      <c r="F605" s="677"/>
      <c r="G605" s="678" t="s">
        <v>883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884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835</v>
      </c>
      <c r="G622" s="237"/>
      <c r="H622" s="1362" t="s">
        <v>1252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“Г. С. Раковски”</v>
      </c>
      <c r="C623" s="1781"/>
      <c r="D623" s="1782"/>
      <c r="E623" s="115">
        <f>$E$9</f>
        <v>43831</v>
      </c>
      <c r="F623" s="226">
        <f>$F$9</f>
        <v>44012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890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891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 ht="16.5" thickBot="1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712</v>
      </c>
      <c r="E630" s="1749" t="s">
        <v>2057</v>
      </c>
      <c r="F630" s="1750"/>
      <c r="G630" s="1750"/>
      <c r="H630" s="1751"/>
      <c r="I630" s="1758" t="s">
        <v>2058</v>
      </c>
      <c r="J630" s="1759"/>
      <c r="K630" s="1759"/>
      <c r="L630" s="1760"/>
      <c r="M630" s="7">
        <f>(IF($E752&lt;&gt;0,$M$2,IF($L752&lt;&gt;0,$M$2,"")))</f>
        <v>1</v>
      </c>
    </row>
    <row r="631" spans="2:14" ht="57" thickBot="1">
      <c r="B631" s="250" t="s">
        <v>62</v>
      </c>
      <c r="C631" s="251" t="s">
        <v>466</v>
      </c>
      <c r="D631" s="252" t="s">
        <v>713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743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8" t="e">
        <f>VLOOKUP(D633,OP_LIST2,2,FALSE)</f>
        <v>#N/A</v>
      </c>
      <c r="D633" s="1458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792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1963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714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744</v>
      </c>
      <c r="D637" s="1779"/>
      <c r="E637" s="273">
        <f t="shared" ref="E637:L637" si="134">SUM(E638:E639)</f>
        <v>101500</v>
      </c>
      <c r="F637" s="274">
        <f t="shared" si="134"/>
        <v>101500</v>
      </c>
      <c r="G637" s="275">
        <f t="shared" si="134"/>
        <v>0</v>
      </c>
      <c r="H637" s="276">
        <f t="shared" si="134"/>
        <v>0</v>
      </c>
      <c r="I637" s="274">
        <f t="shared" si="134"/>
        <v>39048</v>
      </c>
      <c r="J637" s="275">
        <f t="shared" si="134"/>
        <v>0</v>
      </c>
      <c r="K637" s="276">
        <f t="shared" si="134"/>
        <v>0</v>
      </c>
      <c r="L637" s="273">
        <f t="shared" si="134"/>
        <v>39048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745</v>
      </c>
      <c r="E638" s="281">
        <f>F638+G638+H638</f>
        <v>101500</v>
      </c>
      <c r="F638" s="152">
        <v>101500</v>
      </c>
      <c r="G638" s="153"/>
      <c r="H638" s="1418"/>
      <c r="I638" s="152">
        <v>39048</v>
      </c>
      <c r="J638" s="153"/>
      <c r="K638" s="1418"/>
      <c r="L638" s="281">
        <f>I638+J638+K638</f>
        <v>39048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746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747</v>
      </c>
      <c r="D640" s="1775"/>
      <c r="E640" s="273">
        <f t="shared" ref="E640:L640" si="136">SUM(E641:E645)</f>
        <v>3730</v>
      </c>
      <c r="F640" s="274">
        <f t="shared" si="136"/>
        <v>3730</v>
      </c>
      <c r="G640" s="275">
        <f t="shared" si="136"/>
        <v>0</v>
      </c>
      <c r="H640" s="276">
        <f t="shared" si="136"/>
        <v>0</v>
      </c>
      <c r="I640" s="274">
        <f t="shared" si="136"/>
        <v>2306</v>
      </c>
      <c r="J640" s="275">
        <f t="shared" si="136"/>
        <v>0</v>
      </c>
      <c r="K640" s="276">
        <f t="shared" si="136"/>
        <v>0</v>
      </c>
      <c r="L640" s="273">
        <f t="shared" si="136"/>
        <v>2306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748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749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3430</v>
      </c>
      <c r="F643" s="158">
        <v>3430</v>
      </c>
      <c r="G643" s="159"/>
      <c r="H643" s="1420"/>
      <c r="I643" s="158">
        <v>2306</v>
      </c>
      <c r="J643" s="159"/>
      <c r="K643" s="1420"/>
      <c r="L643" s="295">
        <f>I643+J643+K643</f>
        <v>2306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300</v>
      </c>
      <c r="F645" s="173">
        <v>300</v>
      </c>
      <c r="G645" s="174"/>
      <c r="H645" s="1421"/>
      <c r="I645" s="173">
        <v>0</v>
      </c>
      <c r="J645" s="174"/>
      <c r="K645" s="1421"/>
      <c r="L645" s="287">
        <f>I645+J645+K645</f>
        <v>0</v>
      </c>
      <c r="M645" s="12">
        <f t="shared" si="135"/>
        <v>1</v>
      </c>
      <c r="N645" s="13"/>
    </row>
    <row r="646" spans="2:14">
      <c r="B646" s="272">
        <v>500</v>
      </c>
      <c r="C646" s="1776" t="s">
        <v>194</v>
      </c>
      <c r="D646" s="1777"/>
      <c r="E646" s="273">
        <f t="shared" ref="E646:L646" si="137">SUM(E647:E653)</f>
        <v>19835</v>
      </c>
      <c r="F646" s="274">
        <f t="shared" si="137"/>
        <v>19835</v>
      </c>
      <c r="G646" s="275">
        <f t="shared" si="137"/>
        <v>0</v>
      </c>
      <c r="H646" s="276">
        <f t="shared" si="137"/>
        <v>0</v>
      </c>
      <c r="I646" s="274">
        <f t="shared" si="137"/>
        <v>8483</v>
      </c>
      <c r="J646" s="275">
        <f t="shared" si="137"/>
        <v>0</v>
      </c>
      <c r="K646" s="276">
        <f t="shared" si="137"/>
        <v>0</v>
      </c>
      <c r="L646" s="273">
        <f t="shared" si="137"/>
        <v>8483</v>
      </c>
      <c r="M646" s="12">
        <f t="shared" si="135"/>
        <v>1</v>
      </c>
      <c r="N646" s="13"/>
    </row>
    <row r="647" spans="2:14" ht="31.5">
      <c r="B647" s="291"/>
      <c r="C647" s="302">
        <v>551</v>
      </c>
      <c r="D647" s="303" t="s">
        <v>195</v>
      </c>
      <c r="E647" s="281">
        <f t="shared" ref="E647:E654" si="138">F647+G647+H647</f>
        <v>11215</v>
      </c>
      <c r="F647" s="152">
        <v>11215</v>
      </c>
      <c r="G647" s="153"/>
      <c r="H647" s="1418"/>
      <c r="I647" s="152">
        <v>4413</v>
      </c>
      <c r="J647" s="153"/>
      <c r="K647" s="1418"/>
      <c r="L647" s="281">
        <f t="shared" ref="L647:L654" si="139">I647+J647+K647</f>
        <v>4413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909</v>
      </c>
      <c r="E648" s="295">
        <f t="shared" si="138"/>
        <v>2635</v>
      </c>
      <c r="F648" s="158">
        <v>2635</v>
      </c>
      <c r="G648" s="159"/>
      <c r="H648" s="1420"/>
      <c r="I648" s="158">
        <v>1242</v>
      </c>
      <c r="J648" s="159"/>
      <c r="K648" s="1420"/>
      <c r="L648" s="295">
        <f t="shared" si="139"/>
        <v>1242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871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3875</v>
      </c>
      <c r="F650" s="158">
        <v>3875</v>
      </c>
      <c r="G650" s="159"/>
      <c r="H650" s="1420"/>
      <c r="I650" s="158">
        <v>1828</v>
      </c>
      <c r="J650" s="159"/>
      <c r="K650" s="1420"/>
      <c r="L650" s="295">
        <f t="shared" si="139"/>
        <v>1828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2110</v>
      </c>
      <c r="F651" s="158">
        <v>2110</v>
      </c>
      <c r="G651" s="159"/>
      <c r="H651" s="1420"/>
      <c r="I651" s="158">
        <v>1000</v>
      </c>
      <c r="J651" s="159"/>
      <c r="K651" s="1420"/>
      <c r="L651" s="295">
        <f t="shared" si="139"/>
        <v>1000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199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200</v>
      </c>
      <c r="D655" s="1775"/>
      <c r="E655" s="310">
        <f t="shared" ref="E655:L655" si="140">SUM(E656:E672)</f>
        <v>36103</v>
      </c>
      <c r="F655" s="274">
        <f t="shared" si="140"/>
        <v>36103</v>
      </c>
      <c r="G655" s="275">
        <f t="shared" si="140"/>
        <v>0</v>
      </c>
      <c r="H655" s="276">
        <f t="shared" si="140"/>
        <v>0</v>
      </c>
      <c r="I655" s="274">
        <f t="shared" si="140"/>
        <v>10372</v>
      </c>
      <c r="J655" s="275">
        <f t="shared" si="140"/>
        <v>0</v>
      </c>
      <c r="K655" s="276">
        <f t="shared" si="140"/>
        <v>0</v>
      </c>
      <c r="L655" s="310">
        <f t="shared" si="140"/>
        <v>10372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1440</v>
      </c>
      <c r="F656" s="152">
        <v>1440</v>
      </c>
      <c r="G656" s="153"/>
      <c r="H656" s="1418"/>
      <c r="I656" s="152">
        <v>367</v>
      </c>
      <c r="J656" s="153"/>
      <c r="K656" s="1418"/>
      <c r="L656" s="281">
        <f t="shared" ref="L656:L672" si="142">I656+J656+K656</f>
        <v>367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450</v>
      </c>
      <c r="F658" s="158">
        <v>450</v>
      </c>
      <c r="G658" s="159"/>
      <c r="H658" s="1420"/>
      <c r="I658" s="158">
        <v>450</v>
      </c>
      <c r="J658" s="159"/>
      <c r="K658" s="1420"/>
      <c r="L658" s="295">
        <f t="shared" si="142"/>
        <v>450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4983</v>
      </c>
      <c r="F659" s="158">
        <v>4983</v>
      </c>
      <c r="G659" s="159"/>
      <c r="H659" s="1420"/>
      <c r="I659" s="158">
        <v>985</v>
      </c>
      <c r="J659" s="159"/>
      <c r="K659" s="1420"/>
      <c r="L659" s="295">
        <f t="shared" si="142"/>
        <v>985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13568</v>
      </c>
      <c r="F660" s="158">
        <v>13568</v>
      </c>
      <c r="G660" s="159"/>
      <c r="H660" s="1420"/>
      <c r="I660" s="158">
        <v>660</v>
      </c>
      <c r="J660" s="159"/>
      <c r="K660" s="1420"/>
      <c r="L660" s="295">
        <f t="shared" si="142"/>
        <v>660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10585</v>
      </c>
      <c r="F661" s="164">
        <v>10585</v>
      </c>
      <c r="G661" s="165"/>
      <c r="H661" s="1419"/>
      <c r="I661" s="164">
        <v>4549</v>
      </c>
      <c r="J661" s="165"/>
      <c r="K661" s="1419"/>
      <c r="L661" s="314">
        <f t="shared" si="142"/>
        <v>4549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2557</v>
      </c>
      <c r="F662" s="454">
        <v>2557</v>
      </c>
      <c r="G662" s="455"/>
      <c r="H662" s="1428"/>
      <c r="I662" s="454">
        <v>2557</v>
      </c>
      <c r="J662" s="455"/>
      <c r="K662" s="1428"/>
      <c r="L662" s="320">
        <f t="shared" si="142"/>
        <v>2557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609</v>
      </c>
      <c r="F664" s="454">
        <v>609</v>
      </c>
      <c r="G664" s="455"/>
      <c r="H664" s="1428"/>
      <c r="I664" s="454">
        <v>47</v>
      </c>
      <c r="J664" s="455"/>
      <c r="K664" s="1428"/>
      <c r="L664" s="320">
        <f t="shared" si="142"/>
        <v>47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1550</v>
      </c>
      <c r="F667" s="454">
        <v>1550</v>
      </c>
      <c r="G667" s="455"/>
      <c r="H667" s="1428"/>
      <c r="I667" s="454">
        <v>757</v>
      </c>
      <c r="J667" s="455"/>
      <c r="K667" s="1428"/>
      <c r="L667" s="320">
        <f t="shared" si="142"/>
        <v>757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801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910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361</v>
      </c>
      <c r="F672" s="173">
        <v>361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272</v>
      </c>
      <c r="D673" s="1786"/>
      <c r="E673" s="310">
        <f t="shared" ref="E673:L673" si="144">SUM(E674:E676)</f>
        <v>1031</v>
      </c>
      <c r="F673" s="274">
        <f t="shared" si="144"/>
        <v>1031</v>
      </c>
      <c r="G673" s="275">
        <f t="shared" si="144"/>
        <v>0</v>
      </c>
      <c r="H673" s="276">
        <f t="shared" si="144"/>
        <v>0</v>
      </c>
      <c r="I673" s="274">
        <f t="shared" si="144"/>
        <v>1011</v>
      </c>
      <c r="J673" s="275">
        <f t="shared" si="144"/>
        <v>0</v>
      </c>
      <c r="K673" s="276">
        <f t="shared" si="144"/>
        <v>0</v>
      </c>
      <c r="L673" s="310">
        <f t="shared" si="144"/>
        <v>1011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911</v>
      </c>
      <c r="E674" s="281">
        <f>F674+G674+H674</f>
        <v>20</v>
      </c>
      <c r="F674" s="152">
        <v>20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912</v>
      </c>
      <c r="E675" s="295">
        <f>F675+G675+H675</f>
        <v>1011</v>
      </c>
      <c r="F675" s="158">
        <v>1011</v>
      </c>
      <c r="G675" s="159"/>
      <c r="H675" s="1420"/>
      <c r="I675" s="158">
        <v>1011</v>
      </c>
      <c r="J675" s="159"/>
      <c r="K675" s="1420"/>
      <c r="L675" s="295">
        <f>I675+J675+K675</f>
        <v>1011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913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722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219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221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222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223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1661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224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1956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1975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2006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715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234</v>
      </c>
      <c r="D705" s="1786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235</v>
      </c>
      <c r="D706" s="1786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236</v>
      </c>
      <c r="D707" s="1786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7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237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1662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1659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1660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247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273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248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249</v>
      </c>
      <c r="D726" s="1790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623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685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686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687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688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689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690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914</v>
      </c>
      <c r="D743" s="1794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691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7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692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7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693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7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694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694</v>
      </c>
      <c r="D748" s="1796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 ht="16.5" thickBot="1">
      <c r="B752" s="1464"/>
      <c r="C752" s="393" t="s">
        <v>741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162508</v>
      </c>
      <c r="F752" s="396">
        <f t="shared" si="169"/>
        <v>162508</v>
      </c>
      <c r="G752" s="397">
        <f t="shared" si="169"/>
        <v>0</v>
      </c>
      <c r="H752" s="398">
        <f t="shared" si="169"/>
        <v>0</v>
      </c>
      <c r="I752" s="396">
        <f t="shared" si="169"/>
        <v>61220</v>
      </c>
      <c r="J752" s="397">
        <f t="shared" si="169"/>
        <v>0</v>
      </c>
      <c r="K752" s="398">
        <f t="shared" si="169"/>
        <v>0</v>
      </c>
      <c r="L752" s="395">
        <f t="shared" si="169"/>
        <v>61220</v>
      </c>
      <c r="M752" s="12">
        <f t="shared" si="166"/>
        <v>1</v>
      </c>
      <c r="N752" s="73" t="str">
        <f>LEFT(C634,1)</f>
        <v>3</v>
      </c>
    </row>
    <row r="753" spans="2:13" ht="16.5" thickTop="1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464</v>
      </c>
      <c r="F760" s="406" t="s">
        <v>835</v>
      </c>
      <c r="G760" s="237"/>
      <c r="H760" s="1362" t="s">
        <v>1252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“Г. С. Раковски”</v>
      </c>
      <c r="C761" s="1781"/>
      <c r="D761" s="1782"/>
      <c r="E761" s="115">
        <f>$E$9</f>
        <v>43831</v>
      </c>
      <c r="F761" s="226">
        <f>$F$9</f>
        <v>44012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890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891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 ht="16.5" thickBot="1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465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712</v>
      </c>
      <c r="E768" s="1749" t="s">
        <v>2057</v>
      </c>
      <c r="F768" s="1750"/>
      <c r="G768" s="1750"/>
      <c r="H768" s="1751"/>
      <c r="I768" s="1758" t="s">
        <v>2058</v>
      </c>
      <c r="J768" s="1759"/>
      <c r="K768" s="1759"/>
      <c r="L768" s="1760"/>
      <c r="M768" s="7">
        <f>(IF($E890&lt;&gt;0,$M$2,IF($L890&lt;&gt;0,$M$2,"")))</f>
        <v>1</v>
      </c>
    </row>
    <row r="769" spans="2:14" ht="57" thickBot="1">
      <c r="B769" s="250" t="s">
        <v>62</v>
      </c>
      <c r="C769" s="251" t="s">
        <v>466</v>
      </c>
      <c r="D769" s="252" t="s">
        <v>713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1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743</v>
      </c>
      <c r="E770" s="1455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8" t="e">
        <f>VLOOKUP(D771,OP_LIST2,2,FALSE)</f>
        <v>#N/A</v>
      </c>
      <c r="D771" s="1458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454"/>
      <c r="C772" s="1459">
        <f>VLOOKUP(D773,EBK_DEIN2,2,FALSE)</f>
        <v>3338</v>
      </c>
      <c r="D772" s="1458" t="s">
        <v>792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7">
        <f>+C772</f>
        <v>3338</v>
      </c>
      <c r="D773" s="1452" t="s">
        <v>1968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6"/>
      <c r="C774" s="1453"/>
      <c r="D774" s="1457" t="s">
        <v>714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744</v>
      </c>
      <c r="D775" s="1779"/>
      <c r="E775" s="273">
        <f t="shared" ref="E775:L775" si="170">SUM(E776:E777)</f>
        <v>2170</v>
      </c>
      <c r="F775" s="274">
        <f t="shared" si="170"/>
        <v>2170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745</v>
      </c>
      <c r="E776" s="281">
        <f>F776+G776+H776</f>
        <v>2170</v>
      </c>
      <c r="F776" s="152">
        <v>2170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746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747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748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749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595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596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597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194</v>
      </c>
      <c r="D784" s="1777"/>
      <c r="E784" s="273">
        <f t="shared" ref="E784:L784" si="173">SUM(E785:E791)</f>
        <v>542</v>
      </c>
      <c r="F784" s="274">
        <f t="shared" si="173"/>
        <v>542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 ht="31.5">
      <c r="B785" s="291"/>
      <c r="C785" s="302">
        <v>551</v>
      </c>
      <c r="D785" s="303" t="s">
        <v>195</v>
      </c>
      <c r="E785" s="281">
        <f t="shared" ref="E785:E792" si="174">F785+G785+H785</f>
        <v>192</v>
      </c>
      <c r="F785" s="152">
        <v>192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909</v>
      </c>
      <c r="E786" s="295">
        <f t="shared" si="174"/>
        <v>110</v>
      </c>
      <c r="F786" s="158">
        <v>110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871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196</v>
      </c>
      <c r="E788" s="295">
        <f t="shared" si="174"/>
        <v>150</v>
      </c>
      <c r="F788" s="158">
        <v>150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197</v>
      </c>
      <c r="E789" s="295">
        <f t="shared" si="174"/>
        <v>90</v>
      </c>
      <c r="F789" s="158">
        <v>90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873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198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199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200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201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202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203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204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205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206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207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208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209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210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874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211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801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212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910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305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213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272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911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912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913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722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214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215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216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217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218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219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306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220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221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222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223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1661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224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1956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225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226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227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228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1975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229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230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2006</v>
      </c>
      <c r="D837" s="1481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231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715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3303</v>
      </c>
      <c r="D840" s="360" t="s">
        <v>232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>
      <c r="B841" s="291"/>
      <c r="C841" s="293">
        <v>3304</v>
      </c>
      <c r="D841" s="360" t="s">
        <v>233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 ht="31.5">
      <c r="B842" s="291"/>
      <c r="C842" s="285">
        <v>3306</v>
      </c>
      <c r="D842" s="361" t="s">
        <v>1658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234</v>
      </c>
      <c r="D843" s="1786"/>
      <c r="E843" s="310">
        <f t="shared" si="189"/>
        <v>0</v>
      </c>
      <c r="F843" s="1471">
        <v>0</v>
      </c>
      <c r="G843" s="1472">
        <v>0</v>
      </c>
      <c r="H843" s="1473">
        <v>0</v>
      </c>
      <c r="I843" s="1471">
        <v>0</v>
      </c>
      <c r="J843" s="1472">
        <v>0</v>
      </c>
      <c r="K843" s="1473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235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236</v>
      </c>
      <c r="D845" s="1786"/>
      <c r="E845" s="310">
        <f t="shared" si="189"/>
        <v>0</v>
      </c>
      <c r="F845" s="1472">
        <v>0</v>
      </c>
      <c r="G845" s="1472">
        <v>0</v>
      </c>
      <c r="H845" s="1473">
        <v>0</v>
      </c>
      <c r="I845" s="1667">
        <v>0</v>
      </c>
      <c r="J845" s="1472">
        <v>0</v>
      </c>
      <c r="K845" s="1472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237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238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239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240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241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242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243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1662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244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245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246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1659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1660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247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273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274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275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248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249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250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251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618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619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620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621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622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623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307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624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685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686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687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688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689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690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914</v>
      </c>
      <c r="D881" s="1794"/>
      <c r="E881" s="310">
        <f>SUM(E882:E884)</f>
        <v>0</v>
      </c>
      <c r="F881" s="1471">
        <v>0</v>
      </c>
      <c r="G881" s="1471">
        <v>0</v>
      </c>
      <c r="H881" s="1471">
        <v>0</v>
      </c>
      <c r="I881" s="1471">
        <v>0</v>
      </c>
      <c r="J881" s="1471">
        <v>0</v>
      </c>
      <c r="K881" s="1471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691</v>
      </c>
      <c r="E882" s="281">
        <f>F882+G882+H882</f>
        <v>0</v>
      </c>
      <c r="F882" s="1472">
        <v>0</v>
      </c>
      <c r="G882" s="1472">
        <v>0</v>
      </c>
      <c r="H882" s="1473">
        <v>0</v>
      </c>
      <c r="I882" s="1667">
        <v>0</v>
      </c>
      <c r="J882" s="1472">
        <v>0</v>
      </c>
      <c r="K882" s="1472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692</v>
      </c>
      <c r="E883" s="314">
        <f>F883+G883+H883</f>
        <v>0</v>
      </c>
      <c r="F883" s="1472">
        <v>0</v>
      </c>
      <c r="G883" s="1472">
        <v>0</v>
      </c>
      <c r="H883" s="1473">
        <v>0</v>
      </c>
      <c r="I883" s="1667">
        <v>0</v>
      </c>
      <c r="J883" s="1472">
        <v>0</v>
      </c>
      <c r="K883" s="1472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693</v>
      </c>
      <c r="E884" s="377">
        <f>F884+G884+H884</f>
        <v>0</v>
      </c>
      <c r="F884" s="1472">
        <v>0</v>
      </c>
      <c r="G884" s="1472">
        <v>0</v>
      </c>
      <c r="H884" s="1473">
        <v>0</v>
      </c>
      <c r="I884" s="1667">
        <v>0</v>
      </c>
      <c r="J884" s="1472">
        <v>0</v>
      </c>
      <c r="K884" s="1472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694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694</v>
      </c>
      <c r="D886" s="1796"/>
      <c r="E886" s="382">
        <f>F886+G886+H886</f>
        <v>0</v>
      </c>
      <c r="F886" s="1429"/>
      <c r="G886" s="1430"/>
      <c r="H886" s="1431"/>
      <c r="I886" s="1461">
        <v>0</v>
      </c>
      <c r="J886" s="1462">
        <v>0</v>
      </c>
      <c r="K886" s="1463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 ht="16.5" thickBot="1">
      <c r="B890" s="1464"/>
      <c r="C890" s="393" t="s">
        <v>741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2712</v>
      </c>
      <c r="F890" s="396">
        <f t="shared" si="205"/>
        <v>2712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 ht="16.5" thickTop="1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464</v>
      </c>
      <c r="F898" s="406" t="s">
        <v>835</v>
      </c>
      <c r="G898" s="237"/>
      <c r="H898" s="1362" t="s">
        <v>1252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“Г. С. Раковски”</v>
      </c>
      <c r="C899" s="1781"/>
      <c r="D899" s="1782"/>
      <c r="E899" s="115">
        <f>$E$9</f>
        <v>43831</v>
      </c>
      <c r="F899" s="226">
        <f>$F$9</f>
        <v>44012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890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891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 ht="16.5" thickBot="1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465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712</v>
      </c>
      <c r="E906" s="1749" t="s">
        <v>2057</v>
      </c>
      <c r="F906" s="1750"/>
      <c r="G906" s="1750"/>
      <c r="H906" s="1751"/>
      <c r="I906" s="1758" t="s">
        <v>2058</v>
      </c>
      <c r="J906" s="1759"/>
      <c r="K906" s="1759"/>
      <c r="L906" s="1760"/>
      <c r="M906" s="7">
        <f>(IF($E1028&lt;&gt;0,$M$2,IF($L1028&lt;&gt;0,$M$2,"")))</f>
        <v>1</v>
      </c>
    </row>
    <row r="907" spans="2:13" ht="57" thickBot="1">
      <c r="B907" s="250" t="s">
        <v>62</v>
      </c>
      <c r="C907" s="251" t="s">
        <v>466</v>
      </c>
      <c r="D907" s="252" t="s">
        <v>713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1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743</v>
      </c>
      <c r="E908" s="1455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8" t="e">
        <f>VLOOKUP(D909,OP_LIST2,2,FALSE)</f>
        <v>#N/A</v>
      </c>
      <c r="D909" s="1458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454"/>
      <c r="C910" s="1459">
        <f>VLOOKUP(D911,EBK_DEIN2,2,FALSE)</f>
        <v>7713</v>
      </c>
      <c r="D910" s="1458" t="s">
        <v>792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7">
        <f>+C910</f>
        <v>7713</v>
      </c>
      <c r="D911" s="1452" t="s">
        <v>491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6"/>
      <c r="C912" s="1453"/>
      <c r="D912" s="1457" t="s">
        <v>714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744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745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746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747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748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749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595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596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597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194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 ht="31.5">
      <c r="B923" s="291"/>
      <c r="C923" s="302">
        <v>551</v>
      </c>
      <c r="D923" s="303" t="s">
        <v>195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909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871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196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197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873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198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199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200</v>
      </c>
      <c r="D931" s="1775"/>
      <c r="E931" s="310">
        <f t="shared" ref="E931:L931" si="212">SUM(E932:E948)</f>
        <v>24</v>
      </c>
      <c r="F931" s="274">
        <f t="shared" si="212"/>
        <v>24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201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202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203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204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205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206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207</v>
      </c>
      <c r="E938" s="320">
        <f t="shared" si="213"/>
        <v>0</v>
      </c>
      <c r="F938" s="454"/>
      <c r="G938" s="455"/>
      <c r="H938" s="1428"/>
      <c r="I938" s="454"/>
      <c r="J938" s="455"/>
      <c r="K938" s="1428"/>
      <c r="L938" s="320">
        <f t="shared" si="214"/>
        <v>0</v>
      </c>
      <c r="M938" s="12" t="str">
        <f t="shared" si="207"/>
        <v/>
      </c>
      <c r="N938" s="13"/>
    </row>
    <row r="939" spans="2:14">
      <c r="B939" s="292"/>
      <c r="C939" s="324">
        <v>1030</v>
      </c>
      <c r="D939" s="325" t="s">
        <v>208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209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210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874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211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801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212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910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305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213</v>
      </c>
      <c r="E948" s="287">
        <f t="shared" si="213"/>
        <v>24</v>
      </c>
      <c r="F948" s="173">
        <v>24</v>
      </c>
      <c r="G948" s="174"/>
      <c r="H948" s="1421"/>
      <c r="I948" s="173">
        <v>0</v>
      </c>
      <c r="J948" s="174"/>
      <c r="K948" s="1421"/>
      <c r="L948" s="287">
        <f t="shared" si="214"/>
        <v>0</v>
      </c>
      <c r="M948" s="12">
        <f t="shared" si="215"/>
        <v>1</v>
      </c>
      <c r="N948" s="13"/>
    </row>
    <row r="949" spans="2:14">
      <c r="B949" s="272">
        <v>1900</v>
      </c>
      <c r="C949" s="1785" t="s">
        <v>272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911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912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913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722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214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215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216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217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218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219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306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220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221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222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223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1661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224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1956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225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226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227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228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1975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229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230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2006</v>
      </c>
      <c r="D975" s="1481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231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715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3303</v>
      </c>
      <c r="D978" s="360" t="s">
        <v>232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>
      <c r="B979" s="291"/>
      <c r="C979" s="293">
        <v>3304</v>
      </c>
      <c r="D979" s="360" t="s">
        <v>233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 ht="31.5">
      <c r="B980" s="291"/>
      <c r="C980" s="285">
        <v>3306</v>
      </c>
      <c r="D980" s="361" t="s">
        <v>1658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234</v>
      </c>
      <c r="D981" s="1786"/>
      <c r="E981" s="310">
        <f t="shared" si="225"/>
        <v>0</v>
      </c>
      <c r="F981" s="1471">
        <v>0</v>
      </c>
      <c r="G981" s="1472">
        <v>0</v>
      </c>
      <c r="H981" s="1473">
        <v>0</v>
      </c>
      <c r="I981" s="1471">
        <v>0</v>
      </c>
      <c r="J981" s="1472">
        <v>0</v>
      </c>
      <c r="K981" s="1473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235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236</v>
      </c>
      <c r="D983" s="1786"/>
      <c r="E983" s="310">
        <f t="shared" si="225"/>
        <v>0</v>
      </c>
      <c r="F983" s="1472">
        <v>0</v>
      </c>
      <c r="G983" s="1472">
        <v>0</v>
      </c>
      <c r="H983" s="1473">
        <v>0</v>
      </c>
      <c r="I983" s="1667">
        <v>0</v>
      </c>
      <c r="J983" s="1472">
        <v>0</v>
      </c>
      <c r="K983" s="1472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237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238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239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240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241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242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243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1662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244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245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246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1659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1660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247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273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274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275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248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249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250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251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618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619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620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621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622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623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307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624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685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686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687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688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689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690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914</v>
      </c>
      <c r="D1019" s="1794"/>
      <c r="E1019" s="310">
        <f>SUM(E1020:E1022)</f>
        <v>0</v>
      </c>
      <c r="F1019" s="1471">
        <v>0</v>
      </c>
      <c r="G1019" s="1471">
        <v>0</v>
      </c>
      <c r="H1019" s="1471">
        <v>0</v>
      </c>
      <c r="I1019" s="1471">
        <v>0</v>
      </c>
      <c r="J1019" s="1471">
        <v>0</v>
      </c>
      <c r="K1019" s="1471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691</v>
      </c>
      <c r="E1020" s="281">
        <f>F1020+G1020+H1020</f>
        <v>0</v>
      </c>
      <c r="F1020" s="1472">
        <v>0</v>
      </c>
      <c r="G1020" s="1472">
        <v>0</v>
      </c>
      <c r="H1020" s="1473">
        <v>0</v>
      </c>
      <c r="I1020" s="1667">
        <v>0</v>
      </c>
      <c r="J1020" s="1472">
        <v>0</v>
      </c>
      <c r="K1020" s="1472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692</v>
      </c>
      <c r="E1021" s="314">
        <f>F1021+G1021+H1021</f>
        <v>0</v>
      </c>
      <c r="F1021" s="1472">
        <v>0</v>
      </c>
      <c r="G1021" s="1472">
        <v>0</v>
      </c>
      <c r="H1021" s="1473">
        <v>0</v>
      </c>
      <c r="I1021" s="1667">
        <v>0</v>
      </c>
      <c r="J1021" s="1472">
        <v>0</v>
      </c>
      <c r="K1021" s="1472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693</v>
      </c>
      <c r="E1022" s="377">
        <f>F1022+G1022+H1022</f>
        <v>0</v>
      </c>
      <c r="F1022" s="1472">
        <v>0</v>
      </c>
      <c r="G1022" s="1472">
        <v>0</v>
      </c>
      <c r="H1022" s="1473">
        <v>0</v>
      </c>
      <c r="I1022" s="1667">
        <v>0</v>
      </c>
      <c r="J1022" s="1472">
        <v>0</v>
      </c>
      <c r="K1022" s="1472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694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694</v>
      </c>
      <c r="D1024" s="1796"/>
      <c r="E1024" s="382">
        <f>F1024+G1024+H1024</f>
        <v>0</v>
      </c>
      <c r="F1024" s="1429"/>
      <c r="G1024" s="1430"/>
      <c r="H1024" s="1431"/>
      <c r="I1024" s="1461">
        <v>0</v>
      </c>
      <c r="J1024" s="1462">
        <v>0</v>
      </c>
      <c r="K1024" s="1463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 ht="16.5" thickBot="1">
      <c r="B1028" s="1464"/>
      <c r="C1028" s="393" t="s">
        <v>741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24</v>
      </c>
      <c r="F1028" s="396">
        <f t="shared" si="241"/>
        <v>24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7</v>
      </c>
    </row>
    <row r="1029" spans="2:14" ht="16.5" thickTop="1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</sheetData>
  <sheetProtection password="81B0" sheet="1" objects="1" scenarios="1"/>
  <mergeCells count="212"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I394:I395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J394:J395 G394:G395 F394:F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 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 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F1" workbookViewId="0">
      <selection activeCell="F1" sqref="F1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5" width="48.140625" style="1491" hidden="1" customWidth="1"/>
    <col min="6" max="16384" width="9.140625" style="1491"/>
  </cols>
  <sheetData>
    <row r="1" spans="1:3">
      <c r="A1" s="1489" t="s">
        <v>794</v>
      </c>
      <c r="B1" s="1490" t="s">
        <v>798</v>
      </c>
      <c r="C1" s="1489"/>
    </row>
    <row r="2" spans="1:3" ht="31.5" customHeight="1">
      <c r="A2" s="1492">
        <v>0</v>
      </c>
      <c r="B2" s="1493" t="s">
        <v>1209</v>
      </c>
      <c r="C2" s="1494" t="s">
        <v>1663</v>
      </c>
    </row>
    <row r="3" spans="1:3" ht="35.25" customHeight="1">
      <c r="A3" s="1492">
        <v>33</v>
      </c>
      <c r="B3" s="1493" t="s">
        <v>1210</v>
      </c>
      <c r="C3" s="1495" t="s">
        <v>1664</v>
      </c>
    </row>
    <row r="4" spans="1:3" ht="35.25" customHeight="1">
      <c r="A4" s="1492">
        <v>42</v>
      </c>
      <c r="B4" s="1493" t="s">
        <v>1211</v>
      </c>
      <c r="C4" s="1496" t="s">
        <v>1665</v>
      </c>
    </row>
    <row r="5" spans="1:3" ht="19.5">
      <c r="A5" s="1492">
        <v>96</v>
      </c>
      <c r="B5" s="1493" t="s">
        <v>1212</v>
      </c>
      <c r="C5" s="1496" t="s">
        <v>1666</v>
      </c>
    </row>
    <row r="6" spans="1:3" ht="19.5">
      <c r="A6" s="1492">
        <v>97</v>
      </c>
      <c r="B6" s="1493" t="s">
        <v>1213</v>
      </c>
      <c r="C6" s="1496" t="s">
        <v>1667</v>
      </c>
    </row>
    <row r="7" spans="1:3" ht="19.5">
      <c r="A7" s="1492">
        <v>98</v>
      </c>
      <c r="B7" s="1493" t="s">
        <v>1214</v>
      </c>
      <c r="C7" s="1496" t="s">
        <v>1668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4" t="s">
        <v>794</v>
      </c>
      <c r="B10" s="1605" t="s">
        <v>797</v>
      </c>
      <c r="C10" s="1604"/>
    </row>
    <row r="11" spans="1:3">
      <c r="A11" s="1606"/>
      <c r="B11" s="1607" t="s">
        <v>376</v>
      </c>
      <c r="C11" s="1606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1969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1970</v>
      </c>
      <c r="C80" s="1500">
        <v>3311</v>
      </c>
    </row>
    <row r="81" spans="1:3" ht="15.75">
      <c r="A81" s="1500">
        <v>3312</v>
      </c>
      <c r="B81" s="1504" t="s">
        <v>1971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1962</v>
      </c>
      <c r="C83" s="1500">
        <v>3321</v>
      </c>
    </row>
    <row r="84" spans="1:3" ht="15.75">
      <c r="A84" s="1500">
        <v>3322</v>
      </c>
      <c r="B84" s="1504" t="s">
        <v>1963</v>
      </c>
      <c r="C84" s="1500">
        <v>3322</v>
      </c>
    </row>
    <row r="85" spans="1:3" ht="15.75">
      <c r="A85" s="1500">
        <v>3323</v>
      </c>
      <c r="B85" s="1506" t="s">
        <v>1961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1964</v>
      </c>
      <c r="C87" s="1500">
        <v>3325</v>
      </c>
    </row>
    <row r="88" spans="1:3" ht="15.75">
      <c r="A88" s="1500">
        <v>3326</v>
      </c>
      <c r="B88" s="1503" t="s">
        <v>1965</v>
      </c>
      <c r="C88" s="1500">
        <v>3326</v>
      </c>
    </row>
    <row r="89" spans="1:3" ht="15.75">
      <c r="A89" s="1500">
        <v>3327</v>
      </c>
      <c r="B89" s="1503" t="s">
        <v>1966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1967</v>
      </c>
      <c r="C94" s="1500">
        <v>3337</v>
      </c>
    </row>
    <row r="95" spans="1:3" ht="15.75">
      <c r="A95" s="1500">
        <v>3338</v>
      </c>
      <c r="B95" s="1503" t="s">
        <v>1968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1972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2000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1973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1974</v>
      </c>
      <c r="C119" s="1500">
        <v>4457</v>
      </c>
    </row>
    <row r="120" spans="1:3" ht="15.75">
      <c r="A120" s="1500">
        <v>4458</v>
      </c>
      <c r="B120" s="1511" t="s">
        <v>2003</v>
      </c>
      <c r="C120" s="1500">
        <v>4458</v>
      </c>
    </row>
    <row r="121" spans="1:3" ht="15.75">
      <c r="A121" s="1500">
        <v>4459</v>
      </c>
      <c r="B121" s="1511" t="s">
        <v>1669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2004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2005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2016</v>
      </c>
      <c r="C162" s="1500">
        <v>5561</v>
      </c>
    </row>
    <row r="163" spans="1:3" ht="15.75">
      <c r="A163" s="1500">
        <v>5562</v>
      </c>
      <c r="B163" s="1514" t="s">
        <v>2017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794</v>
      </c>
      <c r="B282" s="1490" t="s">
        <v>796</v>
      </c>
    </row>
    <row r="283" spans="1:3">
      <c r="A283" s="1518" t="s">
        <v>638</v>
      </c>
      <c r="B283" s="1519"/>
    </row>
    <row r="284" spans="1:3">
      <c r="A284" s="1518" t="s">
        <v>1215</v>
      </c>
      <c r="B284" s="1519"/>
    </row>
    <row r="285" spans="1:3">
      <c r="A285" s="1520" t="s">
        <v>1216</v>
      </c>
      <c r="B285" s="1521" t="s">
        <v>1217</v>
      </c>
    </row>
    <row r="286" spans="1:3">
      <c r="A286" s="1520" t="s">
        <v>1218</v>
      </c>
      <c r="B286" s="1521" t="s">
        <v>1219</v>
      </c>
    </row>
    <row r="287" spans="1:3">
      <c r="A287" s="1520" t="s">
        <v>1220</v>
      </c>
      <c r="B287" s="1521" t="s">
        <v>1221</v>
      </c>
    </row>
    <row r="288" spans="1:3">
      <c r="A288" s="1520" t="s">
        <v>1222</v>
      </c>
      <c r="B288" s="1521" t="s">
        <v>1223</v>
      </c>
    </row>
    <row r="289" spans="1:2">
      <c r="A289" s="1520" t="s">
        <v>1224</v>
      </c>
      <c r="B289" s="1522" t="s">
        <v>1225</v>
      </c>
    </row>
    <row r="290" spans="1:2">
      <c r="A290" s="1520" t="s">
        <v>1226</v>
      </c>
      <c r="B290" s="1521" t="s">
        <v>1227</v>
      </c>
    </row>
    <row r="291" spans="1:2">
      <c r="A291" s="1520" t="s">
        <v>1228</v>
      </c>
      <c r="B291" s="1521" t="s">
        <v>1229</v>
      </c>
    </row>
    <row r="292" spans="1:2">
      <c r="A292" s="1520" t="s">
        <v>1230</v>
      </c>
      <c r="B292" s="1522" t="s">
        <v>1231</v>
      </c>
    </row>
    <row r="293" spans="1:2">
      <c r="A293" s="1520" t="s">
        <v>1232</v>
      </c>
      <c r="B293" s="1521" t="s">
        <v>1233</v>
      </c>
    </row>
    <row r="294" spans="1:2">
      <c r="A294" s="1520" t="s">
        <v>1234</v>
      </c>
      <c r="B294" s="1521" t="s">
        <v>1235</v>
      </c>
    </row>
    <row r="295" spans="1:2">
      <c r="A295" s="1520" t="s">
        <v>1236</v>
      </c>
      <c r="B295" s="1522" t="s">
        <v>1237</v>
      </c>
    </row>
    <row r="296" spans="1:2">
      <c r="A296" s="1520" t="s">
        <v>1238</v>
      </c>
      <c r="B296" s="1523">
        <v>98315</v>
      </c>
    </row>
    <row r="297" spans="1:2">
      <c r="A297" s="1518" t="s">
        <v>1239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641</v>
      </c>
      <c r="B299" s="1524" t="s">
        <v>642</v>
      </c>
    </row>
    <row r="300" spans="1:2">
      <c r="A300" s="1520" t="s">
        <v>643</v>
      </c>
      <c r="B300" s="1524" t="s">
        <v>644</v>
      </c>
    </row>
    <row r="301" spans="1:2">
      <c r="A301" s="1520" t="s">
        <v>645</v>
      </c>
      <c r="B301" s="1524" t="s">
        <v>646</v>
      </c>
    </row>
    <row r="302" spans="1:2">
      <c r="A302" s="1520" t="s">
        <v>647</v>
      </c>
      <c r="B302" s="1524" t="s">
        <v>648</v>
      </c>
    </row>
    <row r="303" spans="1:2">
      <c r="A303" s="1520" t="s">
        <v>649</v>
      </c>
      <c r="B303" s="1524" t="s">
        <v>650</v>
      </c>
    </row>
    <row r="304" spans="1:2">
      <c r="A304" s="1520" t="s">
        <v>651</v>
      </c>
      <c r="B304" s="1524" t="s">
        <v>652</v>
      </c>
    </row>
    <row r="305" spans="1:2">
      <c r="A305" s="1520" t="s">
        <v>653</v>
      </c>
      <c r="B305" s="1524" t="s">
        <v>654</v>
      </c>
    </row>
    <row r="306" spans="1:2">
      <c r="A306" s="1520" t="s">
        <v>655</v>
      </c>
      <c r="B306" s="1524" t="s">
        <v>656</v>
      </c>
    </row>
    <row r="309" spans="1:2">
      <c r="A309" s="1489" t="s">
        <v>794</v>
      </c>
      <c r="B309" s="1490" t="s">
        <v>795</v>
      </c>
    </row>
    <row r="310" spans="1:2" ht="15.75">
      <c r="B310" s="1517" t="s">
        <v>1670</v>
      </c>
    </row>
    <row r="311" spans="1:2" ht="20.25" thickBot="1">
      <c r="B311" s="1517" t="s">
        <v>1671</v>
      </c>
    </row>
    <row r="312" spans="1:2" ht="16.5">
      <c r="A312" s="1525" t="s">
        <v>1255</v>
      </c>
      <c r="B312" s="1526" t="s">
        <v>657</v>
      </c>
    </row>
    <row r="313" spans="1:2" ht="16.5">
      <c r="A313" s="1527" t="s">
        <v>1256</v>
      </c>
      <c r="B313" s="1528" t="s">
        <v>658</v>
      </c>
    </row>
    <row r="314" spans="1:2" ht="16.5">
      <c r="A314" s="1527" t="s">
        <v>1257</v>
      </c>
      <c r="B314" s="1529" t="s">
        <v>659</v>
      </c>
    </row>
    <row r="315" spans="1:2" ht="16.5">
      <c r="A315" s="1527" t="s">
        <v>1258</v>
      </c>
      <c r="B315" s="1529" t="s">
        <v>660</v>
      </c>
    </row>
    <row r="316" spans="1:2" ht="16.5">
      <c r="A316" s="1527" t="s">
        <v>1259</v>
      </c>
      <c r="B316" s="1529" t="s">
        <v>661</v>
      </c>
    </row>
    <row r="317" spans="1:2" ht="16.5">
      <c r="A317" s="1527" t="s">
        <v>1260</v>
      </c>
      <c r="B317" s="1529" t="s">
        <v>662</v>
      </c>
    </row>
    <row r="318" spans="1:2" ht="16.5">
      <c r="A318" s="1527" t="s">
        <v>1261</v>
      </c>
      <c r="B318" s="1529" t="s">
        <v>663</v>
      </c>
    </row>
    <row r="319" spans="1:2" ht="16.5">
      <c r="A319" s="1527" t="s">
        <v>1262</v>
      </c>
      <c r="B319" s="1529" t="s">
        <v>664</v>
      </c>
    </row>
    <row r="320" spans="1:2" ht="16.5">
      <c r="A320" s="1527" t="s">
        <v>1263</v>
      </c>
      <c r="B320" s="1529" t="s">
        <v>665</v>
      </c>
    </row>
    <row r="321" spans="1:2" ht="16.5">
      <c r="A321" s="1527" t="s">
        <v>1264</v>
      </c>
      <c r="B321" s="1529" t="s">
        <v>666</v>
      </c>
    </row>
    <row r="322" spans="1:2" ht="16.5">
      <c r="A322" s="1527" t="s">
        <v>1265</v>
      </c>
      <c r="B322" s="1529" t="s">
        <v>667</v>
      </c>
    </row>
    <row r="323" spans="1:2" ht="16.5">
      <c r="A323" s="1527" t="s">
        <v>1266</v>
      </c>
      <c r="B323" s="1530" t="s">
        <v>668</v>
      </c>
    </row>
    <row r="324" spans="1:2" ht="16.5">
      <c r="A324" s="1527" t="s">
        <v>1267</v>
      </c>
      <c r="B324" s="1530" t="s">
        <v>669</v>
      </c>
    </row>
    <row r="325" spans="1:2" ht="16.5">
      <c r="A325" s="1527" t="s">
        <v>1268</v>
      </c>
      <c r="B325" s="1529" t="s">
        <v>670</v>
      </c>
    </row>
    <row r="326" spans="1:2" ht="16.5">
      <c r="A326" s="1527" t="s">
        <v>1269</v>
      </c>
      <c r="B326" s="1529" t="s">
        <v>671</v>
      </c>
    </row>
    <row r="327" spans="1:2" ht="16.5">
      <c r="A327" s="1527" t="s">
        <v>1270</v>
      </c>
      <c r="B327" s="1529" t="s">
        <v>672</v>
      </c>
    </row>
    <row r="328" spans="1:2" ht="16.5">
      <c r="A328" s="1527" t="s">
        <v>1271</v>
      </c>
      <c r="B328" s="1529" t="s">
        <v>1240</v>
      </c>
    </row>
    <row r="329" spans="1:2" ht="16.5">
      <c r="A329" s="1527" t="s">
        <v>1272</v>
      </c>
      <c r="B329" s="1529" t="s">
        <v>1241</v>
      </c>
    </row>
    <row r="330" spans="1:2" ht="16.5">
      <c r="A330" s="1527" t="s">
        <v>1273</v>
      </c>
      <c r="B330" s="1529" t="s">
        <v>673</v>
      </c>
    </row>
    <row r="331" spans="1:2" ht="16.5">
      <c r="A331" s="1527" t="s">
        <v>1274</v>
      </c>
      <c r="B331" s="1529" t="s">
        <v>674</v>
      </c>
    </row>
    <row r="332" spans="1:2" ht="16.5">
      <c r="A332" s="1527" t="s">
        <v>1275</v>
      </c>
      <c r="B332" s="1529" t="s">
        <v>1242</v>
      </c>
    </row>
    <row r="333" spans="1:2" ht="16.5">
      <c r="A333" s="1527" t="s">
        <v>1276</v>
      </c>
      <c r="B333" s="1529" t="s">
        <v>675</v>
      </c>
    </row>
    <row r="334" spans="1:2" ht="16.5">
      <c r="A334" s="1527" t="s">
        <v>1277</v>
      </c>
      <c r="B334" s="1529" t="s">
        <v>676</v>
      </c>
    </row>
    <row r="335" spans="1:2" ht="32.25" customHeight="1">
      <c r="A335" s="1531" t="s">
        <v>1278</v>
      </c>
      <c r="B335" s="1532" t="s">
        <v>72</v>
      </c>
    </row>
    <row r="336" spans="1:2" ht="16.5">
      <c r="A336" s="1533" t="s">
        <v>1279</v>
      </c>
      <c r="B336" s="1534" t="s">
        <v>73</v>
      </c>
    </row>
    <row r="337" spans="1:2" ht="16.5">
      <c r="A337" s="1533" t="s">
        <v>1280</v>
      </c>
      <c r="B337" s="1534" t="s">
        <v>74</v>
      </c>
    </row>
    <row r="338" spans="1:2" ht="16.5">
      <c r="A338" s="1533" t="s">
        <v>1281</v>
      </c>
      <c r="B338" s="1534" t="s">
        <v>1243</v>
      </c>
    </row>
    <row r="339" spans="1:2" ht="16.5">
      <c r="A339" s="1527" t="s">
        <v>1282</v>
      </c>
      <c r="B339" s="1529" t="s">
        <v>75</v>
      </c>
    </row>
    <row r="340" spans="1:2" ht="16.5">
      <c r="A340" s="1527" t="s">
        <v>1283</v>
      </c>
      <c r="B340" s="1529" t="s">
        <v>76</v>
      </c>
    </row>
    <row r="341" spans="1:2" ht="16.5">
      <c r="A341" s="1527" t="s">
        <v>1284</v>
      </c>
      <c r="B341" s="1529" t="s">
        <v>1244</v>
      </c>
    </row>
    <row r="342" spans="1:2" ht="16.5">
      <c r="A342" s="1527" t="s">
        <v>1285</v>
      </c>
      <c r="B342" s="1529" t="s">
        <v>77</v>
      </c>
    </row>
    <row r="343" spans="1:2" ht="16.5">
      <c r="A343" s="1527" t="s">
        <v>1286</v>
      </c>
      <c r="B343" s="1529" t="s">
        <v>78</v>
      </c>
    </row>
    <row r="344" spans="1:2" ht="16.5">
      <c r="A344" s="1527" t="s">
        <v>1287</v>
      </c>
      <c r="B344" s="1529" t="s">
        <v>79</v>
      </c>
    </row>
    <row r="345" spans="1:2" ht="16.5">
      <c r="A345" s="1527" t="s">
        <v>1288</v>
      </c>
      <c r="B345" s="1534" t="s">
        <v>80</v>
      </c>
    </row>
    <row r="346" spans="1:2" ht="16.5">
      <c r="A346" s="1527" t="s">
        <v>1289</v>
      </c>
      <c r="B346" s="1534" t="s">
        <v>81</v>
      </c>
    </row>
    <row r="347" spans="1:2" ht="16.5">
      <c r="A347" s="1527" t="s">
        <v>1290</v>
      </c>
      <c r="B347" s="1534" t="s">
        <v>1245</v>
      </c>
    </row>
    <row r="348" spans="1:2" ht="16.5">
      <c r="A348" s="1527" t="s">
        <v>1291</v>
      </c>
      <c r="B348" s="1529" t="s">
        <v>82</v>
      </c>
    </row>
    <row r="349" spans="1:2" ht="16.5">
      <c r="A349" s="1527" t="s">
        <v>1292</v>
      </c>
      <c r="B349" s="1529" t="s">
        <v>83</v>
      </c>
    </row>
    <row r="350" spans="1:2" ht="16.5">
      <c r="A350" s="1527" t="s">
        <v>1293</v>
      </c>
      <c r="B350" s="1534" t="s">
        <v>84</v>
      </c>
    </row>
    <row r="351" spans="1:2" ht="16.5">
      <c r="A351" s="1527" t="s">
        <v>1294</v>
      </c>
      <c r="B351" s="1529" t="s">
        <v>85</v>
      </c>
    </row>
    <row r="352" spans="1:2" ht="16.5">
      <c r="A352" s="1527" t="s">
        <v>1295</v>
      </c>
      <c r="B352" s="1529" t="s">
        <v>86</v>
      </c>
    </row>
    <row r="353" spans="1:256" ht="16.5">
      <c r="A353" s="1527" t="s">
        <v>1296</v>
      </c>
      <c r="B353" s="1529" t="s">
        <v>87</v>
      </c>
    </row>
    <row r="354" spans="1:256" ht="16.5">
      <c r="A354" s="1527" t="s">
        <v>1297</v>
      </c>
      <c r="B354" s="1529" t="s">
        <v>88</v>
      </c>
    </row>
    <row r="355" spans="1:256" ht="16.5">
      <c r="A355" s="1527" t="s">
        <v>1298</v>
      </c>
      <c r="B355" s="1529" t="s">
        <v>1246</v>
      </c>
    </row>
    <row r="356" spans="1:256" ht="16.5">
      <c r="A356" s="1527" t="s">
        <v>2001</v>
      </c>
      <c r="B356" s="1529" t="s">
        <v>2002</v>
      </c>
    </row>
    <row r="357" spans="1:256" ht="16.5">
      <c r="A357" s="1527" t="s">
        <v>1299</v>
      </c>
      <c r="B357" s="1529" t="s">
        <v>451</v>
      </c>
    </row>
    <row r="358" spans="1:256" ht="16.5">
      <c r="A358" s="1535" t="s">
        <v>1300</v>
      </c>
      <c r="B358" s="1536" t="s">
        <v>452</v>
      </c>
    </row>
    <row r="359" spans="1:256" ht="16.5">
      <c r="A359" s="1537" t="s">
        <v>1301</v>
      </c>
      <c r="B359" s="1538" t="s">
        <v>453</v>
      </c>
    </row>
    <row r="360" spans="1:256" ht="16.5">
      <c r="A360" s="1537" t="s">
        <v>1302</v>
      </c>
      <c r="B360" s="1538" t="s">
        <v>454</v>
      </c>
    </row>
    <row r="361" spans="1:256" ht="16.5">
      <c r="A361" s="1537" t="s">
        <v>1303</v>
      </c>
      <c r="B361" s="1538" t="s">
        <v>455</v>
      </c>
    </row>
    <row r="362" spans="1:256" ht="17.25" thickBot="1">
      <c r="A362" s="1539" t="s">
        <v>1304</v>
      </c>
      <c r="B362" s="1540" t="s">
        <v>456</v>
      </c>
    </row>
    <row r="363" spans="1:256" ht="19.5">
      <c r="A363" s="1589"/>
      <c r="B363" s="1541" t="s">
        <v>2018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1672</v>
      </c>
    </row>
    <row r="365" spans="1:256" ht="18.75">
      <c r="A365" s="1590"/>
      <c r="B365" s="1545" t="s">
        <v>2019</v>
      </c>
    </row>
    <row r="366" spans="1:256" ht="18.75">
      <c r="A366" s="1547" t="s">
        <v>1305</v>
      </c>
      <c r="B366" s="1546" t="s">
        <v>2020</v>
      </c>
    </row>
    <row r="367" spans="1:256" ht="18.75">
      <c r="A367" s="1547" t="s">
        <v>1306</v>
      </c>
      <c r="B367" s="1548" t="s">
        <v>2021</v>
      </c>
    </row>
    <row r="368" spans="1:256" ht="18.75">
      <c r="A368" s="1547" t="s">
        <v>1307</v>
      </c>
      <c r="B368" s="1549" t="s">
        <v>2022</v>
      </c>
    </row>
    <row r="369" spans="1:5" ht="18.75">
      <c r="A369" s="1547" t="s">
        <v>1308</v>
      </c>
      <c r="B369" s="1549" t="s">
        <v>2023</v>
      </c>
    </row>
    <row r="370" spans="1:5" ht="18.75">
      <c r="A370" s="1547" t="s">
        <v>1309</v>
      </c>
      <c r="B370" s="1549" t="s">
        <v>2024</v>
      </c>
    </row>
    <row r="371" spans="1:5" ht="18.75">
      <c r="A371" s="1547" t="s">
        <v>1310</v>
      </c>
      <c r="B371" s="1549" t="s">
        <v>2025</v>
      </c>
    </row>
    <row r="372" spans="1:5" ht="18.75">
      <c r="A372" s="1547" t="s">
        <v>1311</v>
      </c>
      <c r="B372" s="1549" t="s">
        <v>2026</v>
      </c>
    </row>
    <row r="373" spans="1:5" ht="18.75">
      <c r="A373" s="1547" t="s">
        <v>1312</v>
      </c>
      <c r="B373" s="1550" t="s">
        <v>2027</v>
      </c>
    </row>
    <row r="374" spans="1:5" ht="18.75">
      <c r="A374" s="1547" t="s">
        <v>1313</v>
      </c>
      <c r="B374" s="1550" t="s">
        <v>2028</v>
      </c>
    </row>
    <row r="375" spans="1:5" ht="18.75">
      <c r="A375" s="1547" t="s">
        <v>1314</v>
      </c>
      <c r="B375" s="1550" t="s">
        <v>2029</v>
      </c>
    </row>
    <row r="376" spans="1:5" ht="18.75">
      <c r="A376" s="1547" t="s">
        <v>1315</v>
      </c>
      <c r="B376" s="1550" t="s">
        <v>2030</v>
      </c>
    </row>
    <row r="377" spans="1:5" ht="18.75">
      <c r="A377" s="1547" t="s">
        <v>1316</v>
      </c>
      <c r="B377" s="1551" t="s">
        <v>2031</v>
      </c>
    </row>
    <row r="378" spans="1:5" ht="18.75">
      <c r="A378" s="1547" t="s">
        <v>1317</v>
      </c>
      <c r="B378" s="1551" t="s">
        <v>2032</v>
      </c>
    </row>
    <row r="379" spans="1:5" ht="18.75">
      <c r="A379" s="1547" t="s">
        <v>1318</v>
      </c>
      <c r="B379" s="1550" t="s">
        <v>2033</v>
      </c>
    </row>
    <row r="380" spans="1:5" ht="18.75">
      <c r="A380" s="1547" t="s">
        <v>1319</v>
      </c>
      <c r="B380" s="1550" t="s">
        <v>2034</v>
      </c>
      <c r="C380" s="1552" t="s">
        <v>181</v>
      </c>
      <c r="E380" s="1553"/>
    </row>
    <row r="381" spans="1:5" ht="18.75">
      <c r="A381" s="1547" t="s">
        <v>1320</v>
      </c>
      <c r="B381" s="1549" t="s">
        <v>2035</v>
      </c>
      <c r="C381" s="1552" t="s">
        <v>181</v>
      </c>
      <c r="E381" s="1553"/>
    </row>
    <row r="382" spans="1:5" ht="18.75">
      <c r="A382" s="1547" t="s">
        <v>1321</v>
      </c>
      <c r="B382" s="1550" t="s">
        <v>2036</v>
      </c>
      <c r="C382" s="1552" t="s">
        <v>181</v>
      </c>
      <c r="E382" s="1553"/>
    </row>
    <row r="383" spans="1:5" ht="18.75">
      <c r="A383" s="1547" t="s">
        <v>1322</v>
      </c>
      <c r="B383" s="1550" t="s">
        <v>2037</v>
      </c>
      <c r="C383" s="1552" t="s">
        <v>181</v>
      </c>
      <c r="E383" s="1553"/>
    </row>
    <row r="384" spans="1:5" ht="18.75">
      <c r="A384" s="1547" t="s">
        <v>1323</v>
      </c>
      <c r="B384" s="1550" t="s">
        <v>2038</v>
      </c>
      <c r="C384" s="1552" t="s">
        <v>181</v>
      </c>
      <c r="E384" s="1553"/>
    </row>
    <row r="385" spans="1:5" ht="18.75">
      <c r="A385" s="1547" t="s">
        <v>1324</v>
      </c>
      <c r="B385" s="1550" t="s">
        <v>2039</v>
      </c>
      <c r="C385" s="1552" t="s">
        <v>181</v>
      </c>
      <c r="E385" s="1553"/>
    </row>
    <row r="386" spans="1:5" ht="18.75">
      <c r="A386" s="1547" t="s">
        <v>1325</v>
      </c>
      <c r="B386" s="1550" t="s">
        <v>2040</v>
      </c>
      <c r="C386" s="1552" t="s">
        <v>181</v>
      </c>
      <c r="E386" s="1553"/>
    </row>
    <row r="387" spans="1:5" ht="18.75">
      <c r="A387" s="1547" t="s">
        <v>1326</v>
      </c>
      <c r="B387" s="1550" t="s">
        <v>2041</v>
      </c>
      <c r="C387" s="1552" t="s">
        <v>181</v>
      </c>
      <c r="E387" s="1553"/>
    </row>
    <row r="388" spans="1:5" ht="18.75">
      <c r="A388" s="1547" t="s">
        <v>1327</v>
      </c>
      <c r="B388" s="1550" t="s">
        <v>2042</v>
      </c>
      <c r="C388" s="1552" t="s">
        <v>181</v>
      </c>
      <c r="E388" s="1553"/>
    </row>
    <row r="389" spans="1:5" ht="18.75">
      <c r="A389" s="1547" t="s">
        <v>1328</v>
      </c>
      <c r="B389" s="1549" t="s">
        <v>2043</v>
      </c>
      <c r="C389" s="1552" t="s">
        <v>181</v>
      </c>
      <c r="E389" s="1553"/>
    </row>
    <row r="390" spans="1:5" ht="18.75">
      <c r="A390" s="1547" t="s">
        <v>1329</v>
      </c>
      <c r="B390" s="1550" t="s">
        <v>2044</v>
      </c>
      <c r="C390" s="1552" t="s">
        <v>181</v>
      </c>
      <c r="E390" s="1553"/>
    </row>
    <row r="391" spans="1:5" ht="18.75">
      <c r="A391" s="1547" t="s">
        <v>1330</v>
      </c>
      <c r="B391" s="1549" t="s">
        <v>2045</v>
      </c>
      <c r="C391" s="1552" t="s">
        <v>181</v>
      </c>
      <c r="E391" s="1553"/>
    </row>
    <row r="392" spans="1:5" ht="18.75">
      <c r="A392" s="1547" t="s">
        <v>1331</v>
      </c>
      <c r="B392" s="1549" t="s">
        <v>2046</v>
      </c>
      <c r="C392" s="1552" t="s">
        <v>181</v>
      </c>
      <c r="E392" s="1553"/>
    </row>
    <row r="393" spans="1:5" ht="18.75">
      <c r="A393" s="1547" t="s">
        <v>1332</v>
      </c>
      <c r="B393" s="1549" t="s">
        <v>2047</v>
      </c>
      <c r="C393" s="1552" t="s">
        <v>181</v>
      </c>
      <c r="E393" s="1553"/>
    </row>
    <row r="394" spans="1:5" ht="18.75">
      <c r="A394" s="1547" t="s">
        <v>1333</v>
      </c>
      <c r="B394" s="1549" t="s">
        <v>2048</v>
      </c>
      <c r="C394" s="1552" t="s">
        <v>181</v>
      </c>
      <c r="E394" s="1553"/>
    </row>
    <row r="395" spans="1:5" ht="18.75">
      <c r="A395" s="1547" t="s">
        <v>1334</v>
      </c>
      <c r="B395" s="1549" t="s">
        <v>2049</v>
      </c>
      <c r="C395" s="1552" t="s">
        <v>181</v>
      </c>
      <c r="E395" s="1553"/>
    </row>
    <row r="396" spans="1:5" ht="18.75">
      <c r="A396" s="1547" t="s">
        <v>1335</v>
      </c>
      <c r="B396" s="1549" t="s">
        <v>2050</v>
      </c>
      <c r="C396" s="1552" t="s">
        <v>181</v>
      </c>
      <c r="E396" s="1553"/>
    </row>
    <row r="397" spans="1:5" ht="18.75">
      <c r="A397" s="1547" t="s">
        <v>1336</v>
      </c>
      <c r="B397" s="1549" t="s">
        <v>2051</v>
      </c>
      <c r="C397" s="1552" t="s">
        <v>181</v>
      </c>
      <c r="E397" s="1553"/>
    </row>
    <row r="398" spans="1:5" ht="18.75">
      <c r="A398" s="1547" t="s">
        <v>1337</v>
      </c>
      <c r="B398" s="1549" t="s">
        <v>2052</v>
      </c>
      <c r="C398" s="1552" t="s">
        <v>181</v>
      </c>
      <c r="E398" s="1553"/>
    </row>
    <row r="399" spans="1:5" ht="18.75">
      <c r="A399" s="1547" t="s">
        <v>1338</v>
      </c>
      <c r="B399" s="1554" t="s">
        <v>2053</v>
      </c>
      <c r="C399" s="1552" t="s">
        <v>181</v>
      </c>
      <c r="E399" s="1553"/>
    </row>
    <row r="400" spans="1:5" ht="18.75">
      <c r="A400" s="1547" t="s">
        <v>1339</v>
      </c>
      <c r="B400" s="1555" t="s">
        <v>1247</v>
      </c>
      <c r="C400" s="1552" t="s">
        <v>181</v>
      </c>
      <c r="E400" s="1553"/>
    </row>
    <row r="401" spans="1:5" ht="18.75">
      <c r="A401" s="1591" t="s">
        <v>1340</v>
      </c>
      <c r="B401" s="1556" t="s">
        <v>1673</v>
      </c>
      <c r="C401" s="1552" t="s">
        <v>181</v>
      </c>
      <c r="E401" s="1553"/>
    </row>
    <row r="402" spans="1:5" ht="18.75">
      <c r="A402" s="1590" t="s">
        <v>181</v>
      </c>
      <c r="B402" s="1557" t="s">
        <v>1674</v>
      </c>
      <c r="C402" s="1552" t="s">
        <v>181</v>
      </c>
      <c r="E402" s="1553"/>
    </row>
    <row r="403" spans="1:5" ht="18.75">
      <c r="A403" s="1562" t="s">
        <v>1341</v>
      </c>
      <c r="B403" s="1558" t="s">
        <v>2054</v>
      </c>
      <c r="C403" s="1552" t="s">
        <v>181</v>
      </c>
      <c r="E403" s="1553"/>
    </row>
    <row r="404" spans="1:5" ht="18.75">
      <c r="A404" s="1547" t="s">
        <v>1342</v>
      </c>
      <c r="B404" s="1534" t="s">
        <v>2055</v>
      </c>
      <c r="C404" s="1552" t="s">
        <v>181</v>
      </c>
      <c r="E404" s="1553"/>
    </row>
    <row r="405" spans="1:5" ht="18.75">
      <c r="A405" s="1592" t="s">
        <v>1343</v>
      </c>
      <c r="B405" s="1559" t="s">
        <v>2056</v>
      </c>
      <c r="C405" s="1552" t="s">
        <v>181</v>
      </c>
      <c r="E405" s="1553"/>
    </row>
    <row r="406" spans="1:5" ht="18.75">
      <c r="A406" s="1543" t="s">
        <v>181</v>
      </c>
      <c r="B406" s="1560" t="s">
        <v>1675</v>
      </c>
      <c r="C406" s="1552" t="s">
        <v>181</v>
      </c>
      <c r="E406" s="1553"/>
    </row>
    <row r="407" spans="1:5" ht="16.5">
      <c r="A407" s="1527" t="s">
        <v>1295</v>
      </c>
      <c r="B407" s="1529" t="s">
        <v>86</v>
      </c>
      <c r="C407" s="1552" t="s">
        <v>181</v>
      </c>
      <c r="E407" s="1553"/>
    </row>
    <row r="408" spans="1:5" ht="16.5">
      <c r="A408" s="1527" t="s">
        <v>1296</v>
      </c>
      <c r="B408" s="1529" t="s">
        <v>87</v>
      </c>
      <c r="C408" s="1552" t="s">
        <v>181</v>
      </c>
      <c r="E408" s="1553"/>
    </row>
    <row r="409" spans="1:5" ht="16.5">
      <c r="A409" s="1593" t="s">
        <v>1297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1676</v>
      </c>
      <c r="C410" s="1552" t="s">
        <v>181</v>
      </c>
      <c r="E410" s="1553"/>
    </row>
    <row r="411" spans="1:5" ht="18.75">
      <c r="A411" s="1562" t="s">
        <v>1344</v>
      </c>
      <c r="B411" s="1558" t="s">
        <v>1248</v>
      </c>
      <c r="C411" s="1552" t="s">
        <v>181</v>
      </c>
      <c r="E411" s="1553"/>
    </row>
    <row r="412" spans="1:5" ht="18.75">
      <c r="A412" s="1562" t="s">
        <v>1345</v>
      </c>
      <c r="B412" s="1558" t="s">
        <v>1249</v>
      </c>
      <c r="C412" s="1552" t="s">
        <v>181</v>
      </c>
      <c r="E412" s="1553"/>
    </row>
    <row r="413" spans="1:5" ht="18.75">
      <c r="A413" s="1562" t="s">
        <v>1346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1347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1348</v>
      </c>
      <c r="B415" s="1563" t="s">
        <v>1250</v>
      </c>
      <c r="C415" s="1552" t="s">
        <v>181</v>
      </c>
      <c r="E415" s="1553"/>
    </row>
    <row r="416" spans="1:5" ht="16.5">
      <c r="A416" s="1595" t="s">
        <v>1349</v>
      </c>
      <c r="B416" s="1564" t="s">
        <v>723</v>
      </c>
      <c r="C416" s="1552" t="s">
        <v>181</v>
      </c>
      <c r="E416" s="1553"/>
    </row>
    <row r="417" spans="1:5" ht="16.5">
      <c r="A417" s="1527" t="s">
        <v>1350</v>
      </c>
      <c r="B417" s="1529" t="s">
        <v>724</v>
      </c>
      <c r="C417" s="1552" t="s">
        <v>181</v>
      </c>
      <c r="E417" s="1553"/>
    </row>
    <row r="418" spans="1:5" ht="19.5" thickBot="1">
      <c r="A418" s="1596" t="s">
        <v>1351</v>
      </c>
      <c r="B418" s="1565" t="s">
        <v>725</v>
      </c>
      <c r="C418" s="1552" t="s">
        <v>181</v>
      </c>
      <c r="E418" s="1553"/>
    </row>
    <row r="419" spans="1:5" ht="16.5">
      <c r="A419" s="1525" t="s">
        <v>1352</v>
      </c>
      <c r="B419" s="1566" t="s">
        <v>726</v>
      </c>
      <c r="C419" s="1552" t="s">
        <v>181</v>
      </c>
      <c r="E419" s="1553"/>
    </row>
    <row r="420" spans="1:5" ht="16.5">
      <c r="A420" s="1597" t="s">
        <v>1353</v>
      </c>
      <c r="B420" s="1529" t="s">
        <v>727</v>
      </c>
      <c r="C420" s="1552" t="s">
        <v>181</v>
      </c>
      <c r="E420" s="1553"/>
    </row>
    <row r="421" spans="1:5" ht="16.5">
      <c r="A421" s="1527" t="s">
        <v>1354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1355</v>
      </c>
      <c r="B422" s="1568" t="s">
        <v>304</v>
      </c>
      <c r="C422" s="1552" t="s">
        <v>181</v>
      </c>
      <c r="E422" s="1553"/>
    </row>
    <row r="423" spans="1:5" ht="18.75">
      <c r="A423" s="1547" t="s">
        <v>1356</v>
      </c>
      <c r="B423" s="1569" t="s">
        <v>1677</v>
      </c>
      <c r="C423" s="1552" t="s">
        <v>181</v>
      </c>
      <c r="E423" s="1553"/>
    </row>
    <row r="424" spans="1:5" ht="18.75">
      <c r="A424" s="1547" t="s">
        <v>1357</v>
      </c>
      <c r="B424" s="1570" t="s">
        <v>1678</v>
      </c>
      <c r="C424" s="1552" t="s">
        <v>181</v>
      </c>
      <c r="E424" s="1553"/>
    </row>
    <row r="425" spans="1:5" ht="19.5">
      <c r="A425" s="1547" t="s">
        <v>1358</v>
      </c>
      <c r="B425" s="1571" t="s">
        <v>1679</v>
      </c>
      <c r="C425" s="1552" t="s">
        <v>181</v>
      </c>
      <c r="E425" s="1553"/>
    </row>
    <row r="426" spans="1:5" ht="18.75">
      <c r="A426" s="1547" t="s">
        <v>1359</v>
      </c>
      <c r="B426" s="1570" t="s">
        <v>1680</v>
      </c>
      <c r="C426" s="1552" t="s">
        <v>181</v>
      </c>
      <c r="E426" s="1553"/>
    </row>
    <row r="427" spans="1:5" ht="18.75">
      <c r="A427" s="1547" t="s">
        <v>1360</v>
      </c>
      <c r="B427" s="1570" t="s">
        <v>1681</v>
      </c>
      <c r="C427" s="1552" t="s">
        <v>181</v>
      </c>
      <c r="E427" s="1553"/>
    </row>
    <row r="428" spans="1:5" ht="18.75">
      <c r="A428" s="1547" t="s">
        <v>1361</v>
      </c>
      <c r="B428" s="1572" t="s">
        <v>1682</v>
      </c>
      <c r="C428" s="1552" t="s">
        <v>181</v>
      </c>
      <c r="E428" s="1553"/>
    </row>
    <row r="429" spans="1:5" ht="18.75">
      <c r="A429" s="1547" t="s">
        <v>1362</v>
      </c>
      <c r="B429" s="1572" t="s">
        <v>1683</v>
      </c>
      <c r="C429" s="1552" t="s">
        <v>181</v>
      </c>
      <c r="E429" s="1553"/>
    </row>
    <row r="430" spans="1:5" ht="18.75">
      <c r="A430" s="1547" t="s">
        <v>1363</v>
      </c>
      <c r="B430" s="1572" t="s">
        <v>1684</v>
      </c>
      <c r="C430" s="1552" t="s">
        <v>181</v>
      </c>
      <c r="E430" s="1553"/>
    </row>
    <row r="431" spans="1:5" ht="18.75">
      <c r="A431" s="1547" t="s">
        <v>1364</v>
      </c>
      <c r="B431" s="1572" t="s">
        <v>1685</v>
      </c>
      <c r="C431" s="1552" t="s">
        <v>181</v>
      </c>
      <c r="E431" s="1553"/>
    </row>
    <row r="432" spans="1:5" ht="18.75">
      <c r="A432" s="1547" t="s">
        <v>1365</v>
      </c>
      <c r="B432" s="1572" t="s">
        <v>1686</v>
      </c>
      <c r="C432" s="1552" t="s">
        <v>181</v>
      </c>
      <c r="E432" s="1553"/>
    </row>
    <row r="433" spans="1:5" ht="18.75">
      <c r="A433" s="1547" t="s">
        <v>1366</v>
      </c>
      <c r="B433" s="1570" t="s">
        <v>1687</v>
      </c>
      <c r="C433" s="1552" t="s">
        <v>181</v>
      </c>
      <c r="E433" s="1553"/>
    </row>
    <row r="434" spans="1:5" ht="18.75">
      <c r="A434" s="1547" t="s">
        <v>1367</v>
      </c>
      <c r="B434" s="1570" t="s">
        <v>1688</v>
      </c>
      <c r="C434" s="1552" t="s">
        <v>181</v>
      </c>
      <c r="E434" s="1553"/>
    </row>
    <row r="435" spans="1:5" ht="18.75">
      <c r="A435" s="1547" t="s">
        <v>1368</v>
      </c>
      <c r="B435" s="1570" t="s">
        <v>1689</v>
      </c>
      <c r="C435" s="1552" t="s">
        <v>181</v>
      </c>
      <c r="E435" s="1553"/>
    </row>
    <row r="436" spans="1:5" ht="19.5" thickBot="1">
      <c r="A436" s="1547" t="s">
        <v>1369</v>
      </c>
      <c r="B436" s="1573" t="s">
        <v>1690</v>
      </c>
      <c r="C436" s="1552" t="s">
        <v>181</v>
      </c>
      <c r="E436" s="1553"/>
    </row>
    <row r="437" spans="1:5" ht="18.75">
      <c r="A437" s="1547" t="s">
        <v>1370</v>
      </c>
      <c r="B437" s="1569" t="s">
        <v>1691</v>
      </c>
      <c r="C437" s="1552" t="s">
        <v>181</v>
      </c>
      <c r="E437" s="1553"/>
    </row>
    <row r="438" spans="1:5" ht="19.5">
      <c r="A438" s="1547" t="s">
        <v>1371</v>
      </c>
      <c r="B438" s="1571" t="s">
        <v>1692</v>
      </c>
      <c r="C438" s="1552" t="s">
        <v>181</v>
      </c>
      <c r="E438" s="1553"/>
    </row>
    <row r="439" spans="1:5" ht="18.75">
      <c r="A439" s="1547" t="s">
        <v>1372</v>
      </c>
      <c r="B439" s="1570" t="s">
        <v>1693</v>
      </c>
      <c r="C439" s="1552" t="s">
        <v>181</v>
      </c>
      <c r="E439" s="1553"/>
    </row>
    <row r="440" spans="1:5" ht="18.75">
      <c r="A440" s="1547" t="s">
        <v>1373</v>
      </c>
      <c r="B440" s="1570" t="s">
        <v>1694</v>
      </c>
      <c r="C440" s="1552" t="s">
        <v>181</v>
      </c>
      <c r="E440" s="1553"/>
    </row>
    <row r="441" spans="1:5" ht="18.75">
      <c r="A441" s="1547" t="s">
        <v>1374</v>
      </c>
      <c r="B441" s="1570" t="s">
        <v>1695</v>
      </c>
      <c r="C441" s="1552" t="s">
        <v>181</v>
      </c>
      <c r="E441" s="1553"/>
    </row>
    <row r="442" spans="1:5" ht="18.75">
      <c r="A442" s="1547" t="s">
        <v>1375</v>
      </c>
      <c r="B442" s="1570" t="s">
        <v>1696</v>
      </c>
      <c r="C442" s="1552" t="s">
        <v>181</v>
      </c>
      <c r="E442" s="1553"/>
    </row>
    <row r="443" spans="1:5" ht="18.75">
      <c r="A443" s="1547" t="s">
        <v>1376</v>
      </c>
      <c r="B443" s="1570" t="s">
        <v>1697</v>
      </c>
      <c r="C443" s="1552" t="s">
        <v>181</v>
      </c>
      <c r="E443" s="1553"/>
    </row>
    <row r="444" spans="1:5" ht="18.75">
      <c r="A444" s="1547" t="s">
        <v>1377</v>
      </c>
      <c r="B444" s="1570" t="s">
        <v>1698</v>
      </c>
      <c r="C444" s="1552" t="s">
        <v>181</v>
      </c>
      <c r="E444" s="1553"/>
    </row>
    <row r="445" spans="1:5" ht="18.75">
      <c r="A445" s="1547" t="s">
        <v>1378</v>
      </c>
      <c r="B445" s="1570" t="s">
        <v>1699</v>
      </c>
      <c r="C445" s="1552" t="s">
        <v>181</v>
      </c>
      <c r="E445" s="1553"/>
    </row>
    <row r="446" spans="1:5" ht="18.75">
      <c r="A446" s="1547" t="s">
        <v>1379</v>
      </c>
      <c r="B446" s="1570" t="s">
        <v>1700</v>
      </c>
      <c r="C446" s="1552" t="s">
        <v>181</v>
      </c>
      <c r="E446" s="1553"/>
    </row>
    <row r="447" spans="1:5" ht="18.75">
      <c r="A447" s="1547" t="s">
        <v>1380</v>
      </c>
      <c r="B447" s="1570" t="s">
        <v>1701</v>
      </c>
      <c r="C447" s="1552" t="s">
        <v>181</v>
      </c>
      <c r="E447" s="1553"/>
    </row>
    <row r="448" spans="1:5" ht="18.75">
      <c r="A448" s="1547" t="s">
        <v>1381</v>
      </c>
      <c r="B448" s="1570" t="s">
        <v>1702</v>
      </c>
      <c r="C448" s="1552" t="s">
        <v>181</v>
      </c>
      <c r="E448" s="1553"/>
    </row>
    <row r="449" spans="1:5" ht="19.5" thickBot="1">
      <c r="A449" s="1547" t="s">
        <v>1382</v>
      </c>
      <c r="B449" s="1573" t="s">
        <v>1703</v>
      </c>
      <c r="C449" s="1552" t="s">
        <v>181</v>
      </c>
      <c r="E449" s="1553"/>
    </row>
    <row r="450" spans="1:5" ht="18.75">
      <c r="A450" s="1547" t="s">
        <v>1383</v>
      </c>
      <c r="B450" s="1569" t="s">
        <v>1704</v>
      </c>
      <c r="C450" s="1552" t="s">
        <v>181</v>
      </c>
      <c r="E450" s="1553"/>
    </row>
    <row r="451" spans="1:5" ht="18.75">
      <c r="A451" s="1547" t="s">
        <v>1384</v>
      </c>
      <c r="B451" s="1570" t="s">
        <v>1705</v>
      </c>
      <c r="C451" s="1552" t="s">
        <v>181</v>
      </c>
      <c r="E451" s="1553"/>
    </row>
    <row r="452" spans="1:5" ht="18.75">
      <c r="A452" s="1547" t="s">
        <v>1385</v>
      </c>
      <c r="B452" s="1570" t="s">
        <v>1706</v>
      </c>
      <c r="C452" s="1552" t="s">
        <v>181</v>
      </c>
      <c r="E452" s="1553"/>
    </row>
    <row r="453" spans="1:5" ht="18.75">
      <c r="A453" s="1547" t="s">
        <v>1386</v>
      </c>
      <c r="B453" s="1570" t="s">
        <v>1707</v>
      </c>
      <c r="C453" s="1552" t="s">
        <v>181</v>
      </c>
      <c r="E453" s="1553"/>
    </row>
    <row r="454" spans="1:5" ht="19.5">
      <c r="A454" s="1547" t="s">
        <v>1387</v>
      </c>
      <c r="B454" s="1571" t="s">
        <v>1708</v>
      </c>
      <c r="C454" s="1552" t="s">
        <v>181</v>
      </c>
      <c r="E454" s="1553"/>
    </row>
    <row r="455" spans="1:5" ht="18.75">
      <c r="A455" s="1547" t="s">
        <v>1388</v>
      </c>
      <c r="B455" s="1570" t="s">
        <v>1709</v>
      </c>
      <c r="C455" s="1552" t="s">
        <v>181</v>
      </c>
      <c r="E455" s="1553"/>
    </row>
    <row r="456" spans="1:5" ht="18.75">
      <c r="A456" s="1547" t="s">
        <v>1389</v>
      </c>
      <c r="B456" s="1570" t="s">
        <v>1710</v>
      </c>
      <c r="C456" s="1552" t="s">
        <v>181</v>
      </c>
      <c r="E456" s="1553"/>
    </row>
    <row r="457" spans="1:5" ht="18.75">
      <c r="A457" s="1547" t="s">
        <v>1390</v>
      </c>
      <c r="B457" s="1570" t="s">
        <v>1711</v>
      </c>
      <c r="C457" s="1552" t="s">
        <v>181</v>
      </c>
      <c r="E457" s="1553"/>
    </row>
    <row r="458" spans="1:5" ht="18.75">
      <c r="A458" s="1547" t="s">
        <v>1391</v>
      </c>
      <c r="B458" s="1570" t="s">
        <v>1712</v>
      </c>
      <c r="C458" s="1552" t="s">
        <v>181</v>
      </c>
      <c r="E458" s="1553"/>
    </row>
    <row r="459" spans="1:5" ht="18.75">
      <c r="A459" s="1547" t="s">
        <v>1392</v>
      </c>
      <c r="B459" s="1570" t="s">
        <v>1713</v>
      </c>
      <c r="C459" s="1552" t="s">
        <v>181</v>
      </c>
      <c r="E459" s="1553"/>
    </row>
    <row r="460" spans="1:5" ht="18.75">
      <c r="A460" s="1547" t="s">
        <v>1393</v>
      </c>
      <c r="B460" s="1570" t="s">
        <v>1714</v>
      </c>
      <c r="C460" s="1552" t="s">
        <v>181</v>
      </c>
      <c r="E460" s="1553"/>
    </row>
    <row r="461" spans="1:5" ht="19.5" thickBot="1">
      <c r="A461" s="1547" t="s">
        <v>1394</v>
      </c>
      <c r="B461" s="1573" t="s">
        <v>1715</v>
      </c>
      <c r="C461" s="1552" t="s">
        <v>181</v>
      </c>
      <c r="E461" s="1553"/>
    </row>
    <row r="462" spans="1:5" ht="19.5">
      <c r="A462" s="1547" t="s">
        <v>1395</v>
      </c>
      <c r="B462" s="1574" t="s">
        <v>1716</v>
      </c>
      <c r="C462" s="1552" t="s">
        <v>181</v>
      </c>
      <c r="E462" s="1553"/>
    </row>
    <row r="463" spans="1:5" ht="18.75">
      <c r="A463" s="1547" t="s">
        <v>1396</v>
      </c>
      <c r="B463" s="1570" t="s">
        <v>1717</v>
      </c>
      <c r="C463" s="1552" t="s">
        <v>181</v>
      </c>
      <c r="E463" s="1553"/>
    </row>
    <row r="464" spans="1:5" ht="18.75">
      <c r="A464" s="1547" t="s">
        <v>1397</v>
      </c>
      <c r="B464" s="1570" t="s">
        <v>1718</v>
      </c>
      <c r="C464" s="1552" t="s">
        <v>181</v>
      </c>
      <c r="E464" s="1553"/>
    </row>
    <row r="465" spans="1:5" ht="18.75">
      <c r="A465" s="1547" t="s">
        <v>1398</v>
      </c>
      <c r="B465" s="1570" t="s">
        <v>1719</v>
      </c>
      <c r="C465" s="1552" t="s">
        <v>181</v>
      </c>
      <c r="E465" s="1553"/>
    </row>
    <row r="466" spans="1:5" ht="18.75">
      <c r="A466" s="1547" t="s">
        <v>1399</v>
      </c>
      <c r="B466" s="1570" t="s">
        <v>1720</v>
      </c>
      <c r="C466" s="1552" t="s">
        <v>181</v>
      </c>
      <c r="E466" s="1553"/>
    </row>
    <row r="467" spans="1:5" ht="18.75">
      <c r="A467" s="1547" t="s">
        <v>1400</v>
      </c>
      <c r="B467" s="1570" t="s">
        <v>1721</v>
      </c>
      <c r="C467" s="1552" t="s">
        <v>181</v>
      </c>
      <c r="E467" s="1553"/>
    </row>
    <row r="468" spans="1:5" ht="18.75">
      <c r="A468" s="1547" t="s">
        <v>1401</v>
      </c>
      <c r="B468" s="1570" t="s">
        <v>1722</v>
      </c>
      <c r="C468" s="1552" t="s">
        <v>181</v>
      </c>
      <c r="E468" s="1553"/>
    </row>
    <row r="469" spans="1:5" ht="18.75">
      <c r="A469" s="1547" t="s">
        <v>1402</v>
      </c>
      <c r="B469" s="1570" t="s">
        <v>1723</v>
      </c>
      <c r="C469" s="1552" t="s">
        <v>181</v>
      </c>
      <c r="E469" s="1553"/>
    </row>
    <row r="470" spans="1:5" ht="18.75">
      <c r="A470" s="1547" t="s">
        <v>1403</v>
      </c>
      <c r="B470" s="1570" t="s">
        <v>1724</v>
      </c>
      <c r="C470" s="1552" t="s">
        <v>181</v>
      </c>
      <c r="E470" s="1553"/>
    </row>
    <row r="471" spans="1:5" ht="19.5" thickBot="1">
      <c r="A471" s="1547" t="s">
        <v>1404</v>
      </c>
      <c r="B471" s="1573" t="s">
        <v>1725</v>
      </c>
      <c r="C471" s="1552" t="s">
        <v>181</v>
      </c>
      <c r="E471" s="1553"/>
    </row>
    <row r="472" spans="1:5" ht="18.75">
      <c r="A472" s="1547" t="s">
        <v>1405</v>
      </c>
      <c r="B472" s="1569" t="s">
        <v>1726</v>
      </c>
      <c r="C472" s="1552" t="s">
        <v>181</v>
      </c>
      <c r="E472" s="1553"/>
    </row>
    <row r="473" spans="1:5" ht="18.75">
      <c r="A473" s="1547" t="s">
        <v>1406</v>
      </c>
      <c r="B473" s="1570" t="s">
        <v>1727</v>
      </c>
      <c r="C473" s="1552" t="s">
        <v>181</v>
      </c>
      <c r="E473" s="1553"/>
    </row>
    <row r="474" spans="1:5" ht="18.75">
      <c r="A474" s="1547" t="s">
        <v>1407</v>
      </c>
      <c r="B474" s="1570" t="s">
        <v>1728</v>
      </c>
      <c r="C474" s="1552" t="s">
        <v>181</v>
      </c>
      <c r="E474" s="1553"/>
    </row>
    <row r="475" spans="1:5" ht="19.5">
      <c r="A475" s="1547" t="s">
        <v>1408</v>
      </c>
      <c r="B475" s="1571" t="s">
        <v>1729</v>
      </c>
      <c r="C475" s="1552" t="s">
        <v>181</v>
      </c>
      <c r="E475" s="1553"/>
    </row>
    <row r="476" spans="1:5" ht="18.75">
      <c r="A476" s="1547" t="s">
        <v>1409</v>
      </c>
      <c r="B476" s="1570" t="s">
        <v>1730</v>
      </c>
      <c r="C476" s="1552" t="s">
        <v>181</v>
      </c>
      <c r="E476" s="1553"/>
    </row>
    <row r="477" spans="1:5" ht="18.75">
      <c r="A477" s="1547" t="s">
        <v>1410</v>
      </c>
      <c r="B477" s="1570" t="s">
        <v>1731</v>
      </c>
      <c r="C477" s="1552" t="s">
        <v>181</v>
      </c>
      <c r="E477" s="1553"/>
    </row>
    <row r="478" spans="1:5" ht="18.75">
      <c r="A478" s="1547" t="s">
        <v>1411</v>
      </c>
      <c r="B478" s="1570" t="s">
        <v>1732</v>
      </c>
      <c r="C478" s="1552" t="s">
        <v>181</v>
      </c>
      <c r="E478" s="1553"/>
    </row>
    <row r="479" spans="1:5" ht="18.75">
      <c r="A479" s="1547" t="s">
        <v>1412</v>
      </c>
      <c r="B479" s="1570" t="s">
        <v>1733</v>
      </c>
      <c r="C479" s="1552" t="s">
        <v>181</v>
      </c>
      <c r="E479" s="1553"/>
    </row>
    <row r="480" spans="1:5" ht="18.75">
      <c r="A480" s="1547" t="s">
        <v>1413</v>
      </c>
      <c r="B480" s="1570" t="s">
        <v>1734</v>
      </c>
      <c r="C480" s="1552" t="s">
        <v>181</v>
      </c>
      <c r="E480" s="1553"/>
    </row>
    <row r="481" spans="1:5" ht="18.75">
      <c r="A481" s="1547" t="s">
        <v>1414</v>
      </c>
      <c r="B481" s="1570" t="s">
        <v>1735</v>
      </c>
      <c r="C481" s="1552" t="s">
        <v>181</v>
      </c>
      <c r="E481" s="1553"/>
    </row>
    <row r="482" spans="1:5" ht="19.5" thickBot="1">
      <c r="A482" s="1547" t="s">
        <v>1415</v>
      </c>
      <c r="B482" s="1573" t="s">
        <v>1736</v>
      </c>
      <c r="C482" s="1552" t="s">
        <v>181</v>
      </c>
      <c r="E482" s="1553"/>
    </row>
    <row r="483" spans="1:5" ht="18.75">
      <c r="A483" s="1547" t="s">
        <v>1416</v>
      </c>
      <c r="B483" s="1569" t="s">
        <v>1737</v>
      </c>
      <c r="C483" s="1552" t="s">
        <v>181</v>
      </c>
      <c r="E483" s="1553"/>
    </row>
    <row r="484" spans="1:5" ht="18.75">
      <c r="A484" s="1547" t="s">
        <v>1417</v>
      </c>
      <c r="B484" s="1570" t="s">
        <v>1738</v>
      </c>
      <c r="C484" s="1552" t="s">
        <v>181</v>
      </c>
      <c r="E484" s="1553"/>
    </row>
    <row r="485" spans="1:5" ht="19.5">
      <c r="A485" s="1547" t="s">
        <v>1418</v>
      </c>
      <c r="B485" s="1571" t="s">
        <v>1739</v>
      </c>
      <c r="C485" s="1552" t="s">
        <v>181</v>
      </c>
      <c r="E485" s="1553"/>
    </row>
    <row r="486" spans="1:5" ht="18.75">
      <c r="A486" s="1547" t="s">
        <v>1419</v>
      </c>
      <c r="B486" s="1570" t="s">
        <v>1740</v>
      </c>
      <c r="C486" s="1552" t="s">
        <v>181</v>
      </c>
      <c r="E486" s="1553"/>
    </row>
    <row r="487" spans="1:5" ht="18.75">
      <c r="A487" s="1547" t="s">
        <v>1420</v>
      </c>
      <c r="B487" s="1570" t="s">
        <v>1741</v>
      </c>
      <c r="C487" s="1552" t="s">
        <v>181</v>
      </c>
      <c r="E487" s="1553"/>
    </row>
    <row r="488" spans="1:5" ht="18.75">
      <c r="A488" s="1547" t="s">
        <v>1421</v>
      </c>
      <c r="B488" s="1570" t="s">
        <v>1742</v>
      </c>
      <c r="C488" s="1552" t="s">
        <v>181</v>
      </c>
      <c r="E488" s="1553"/>
    </row>
    <row r="489" spans="1:5" ht="18.75">
      <c r="A489" s="1547" t="s">
        <v>1422</v>
      </c>
      <c r="B489" s="1570" t="s">
        <v>1743</v>
      </c>
      <c r="C489" s="1552" t="s">
        <v>181</v>
      </c>
      <c r="E489" s="1553"/>
    </row>
    <row r="490" spans="1:5" ht="18.75">
      <c r="A490" s="1547" t="s">
        <v>1423</v>
      </c>
      <c r="B490" s="1570" t="s">
        <v>1744</v>
      </c>
      <c r="C490" s="1552" t="s">
        <v>181</v>
      </c>
      <c r="E490" s="1553"/>
    </row>
    <row r="491" spans="1:5" ht="18.75">
      <c r="A491" s="1547" t="s">
        <v>1424</v>
      </c>
      <c r="B491" s="1570" t="s">
        <v>1745</v>
      </c>
      <c r="C491" s="1552" t="s">
        <v>181</v>
      </c>
      <c r="E491" s="1553"/>
    </row>
    <row r="492" spans="1:5" ht="19.5" thickBot="1">
      <c r="A492" s="1547" t="s">
        <v>1425</v>
      </c>
      <c r="B492" s="1573" t="s">
        <v>1746</v>
      </c>
      <c r="C492" s="1552" t="s">
        <v>181</v>
      </c>
      <c r="E492" s="1553"/>
    </row>
    <row r="493" spans="1:5" ht="19.5">
      <c r="A493" s="1547" t="s">
        <v>1426</v>
      </c>
      <c r="B493" s="1574" t="s">
        <v>1747</v>
      </c>
      <c r="C493" s="1552" t="s">
        <v>181</v>
      </c>
      <c r="E493" s="1553"/>
    </row>
    <row r="494" spans="1:5" ht="18.75">
      <c r="A494" s="1547" t="s">
        <v>1427</v>
      </c>
      <c r="B494" s="1570" t="s">
        <v>1748</v>
      </c>
      <c r="C494" s="1552" t="s">
        <v>181</v>
      </c>
      <c r="E494" s="1553"/>
    </row>
    <row r="495" spans="1:5" ht="18.75">
      <c r="A495" s="1547" t="s">
        <v>1428</v>
      </c>
      <c r="B495" s="1570" t="s">
        <v>1749</v>
      </c>
      <c r="C495" s="1552" t="s">
        <v>181</v>
      </c>
      <c r="E495" s="1553"/>
    </row>
    <row r="496" spans="1:5" ht="19.5" thickBot="1">
      <c r="A496" s="1547" t="s">
        <v>1429</v>
      </c>
      <c r="B496" s="1573" t="s">
        <v>1750</v>
      </c>
      <c r="C496" s="1552" t="s">
        <v>181</v>
      </c>
      <c r="E496" s="1553"/>
    </row>
    <row r="497" spans="1:5" ht="18.75">
      <c r="A497" s="1547" t="s">
        <v>1430</v>
      </c>
      <c r="B497" s="1569" t="s">
        <v>1751</v>
      </c>
      <c r="C497" s="1552" t="s">
        <v>181</v>
      </c>
      <c r="E497" s="1553"/>
    </row>
    <row r="498" spans="1:5" ht="18.75">
      <c r="A498" s="1547" t="s">
        <v>1431</v>
      </c>
      <c r="B498" s="1570" t="s">
        <v>1752</v>
      </c>
      <c r="C498" s="1552" t="s">
        <v>181</v>
      </c>
      <c r="E498" s="1553"/>
    </row>
    <row r="499" spans="1:5" ht="19.5">
      <c r="A499" s="1547" t="s">
        <v>1432</v>
      </c>
      <c r="B499" s="1571" t="s">
        <v>1753</v>
      </c>
      <c r="C499" s="1552" t="s">
        <v>181</v>
      </c>
      <c r="E499" s="1553"/>
    </row>
    <row r="500" spans="1:5" ht="18.75">
      <c r="A500" s="1547" t="s">
        <v>1433</v>
      </c>
      <c r="B500" s="1570" t="s">
        <v>1754</v>
      </c>
      <c r="C500" s="1552" t="s">
        <v>181</v>
      </c>
      <c r="E500" s="1553"/>
    </row>
    <row r="501" spans="1:5" ht="18.75">
      <c r="A501" s="1547" t="s">
        <v>1434</v>
      </c>
      <c r="B501" s="1570" t="s">
        <v>1755</v>
      </c>
      <c r="C501" s="1552" t="s">
        <v>181</v>
      </c>
      <c r="E501" s="1553"/>
    </row>
    <row r="502" spans="1:5" ht="18.75">
      <c r="A502" s="1547" t="s">
        <v>1435</v>
      </c>
      <c r="B502" s="1570" t="s">
        <v>1756</v>
      </c>
      <c r="C502" s="1552" t="s">
        <v>181</v>
      </c>
      <c r="E502" s="1553"/>
    </row>
    <row r="503" spans="1:5" ht="18.75">
      <c r="A503" s="1547" t="s">
        <v>1436</v>
      </c>
      <c r="B503" s="1570" t="s">
        <v>1757</v>
      </c>
      <c r="C503" s="1552" t="s">
        <v>181</v>
      </c>
      <c r="E503" s="1553"/>
    </row>
    <row r="504" spans="1:5" ht="19.5" thickBot="1">
      <c r="A504" s="1547" t="s">
        <v>1437</v>
      </c>
      <c r="B504" s="1573" t="s">
        <v>1758</v>
      </c>
      <c r="C504" s="1552" t="s">
        <v>181</v>
      </c>
      <c r="E504" s="1553"/>
    </row>
    <row r="505" spans="1:5" ht="18.75">
      <c r="A505" s="1547" t="s">
        <v>1438</v>
      </c>
      <c r="B505" s="1569" t="s">
        <v>1759</v>
      </c>
      <c r="C505" s="1552" t="s">
        <v>181</v>
      </c>
      <c r="E505" s="1553"/>
    </row>
    <row r="506" spans="1:5" ht="18.75">
      <c r="A506" s="1547" t="s">
        <v>1439</v>
      </c>
      <c r="B506" s="1570" t="s">
        <v>1760</v>
      </c>
      <c r="C506" s="1552" t="s">
        <v>181</v>
      </c>
      <c r="E506" s="1553"/>
    </row>
    <row r="507" spans="1:5" ht="18.75">
      <c r="A507" s="1547" t="s">
        <v>1440</v>
      </c>
      <c r="B507" s="1570" t="s">
        <v>1761</v>
      </c>
      <c r="C507" s="1552" t="s">
        <v>181</v>
      </c>
      <c r="E507" s="1553"/>
    </row>
    <row r="508" spans="1:5" ht="18.75">
      <c r="A508" s="1547" t="s">
        <v>1441</v>
      </c>
      <c r="B508" s="1570" t="s">
        <v>1762</v>
      </c>
      <c r="C508" s="1552" t="s">
        <v>181</v>
      </c>
      <c r="E508" s="1553"/>
    </row>
    <row r="509" spans="1:5" ht="19.5">
      <c r="A509" s="1547" t="s">
        <v>1442</v>
      </c>
      <c r="B509" s="1571" t="s">
        <v>1763</v>
      </c>
      <c r="C509" s="1552" t="s">
        <v>181</v>
      </c>
      <c r="E509" s="1553"/>
    </row>
    <row r="510" spans="1:5" ht="18.75">
      <c r="A510" s="1547" t="s">
        <v>1443</v>
      </c>
      <c r="B510" s="1570" t="s">
        <v>1764</v>
      </c>
      <c r="C510" s="1552" t="s">
        <v>181</v>
      </c>
      <c r="E510" s="1553"/>
    </row>
    <row r="511" spans="1:5" ht="19.5" thickBot="1">
      <c r="A511" s="1547" t="s">
        <v>1444</v>
      </c>
      <c r="B511" s="1573" t="s">
        <v>1765</v>
      </c>
      <c r="C511" s="1552" t="s">
        <v>181</v>
      </c>
      <c r="E511" s="1553"/>
    </row>
    <row r="512" spans="1:5" ht="18.75">
      <c r="A512" s="1547" t="s">
        <v>1445</v>
      </c>
      <c r="B512" s="1569" t="s">
        <v>1766</v>
      </c>
      <c r="C512" s="1552" t="s">
        <v>181</v>
      </c>
      <c r="E512" s="1553"/>
    </row>
    <row r="513" spans="1:5" ht="18.75">
      <c r="A513" s="1547" t="s">
        <v>1446</v>
      </c>
      <c r="B513" s="1570" t="s">
        <v>1767</v>
      </c>
      <c r="C513" s="1552" t="s">
        <v>181</v>
      </c>
      <c r="E513" s="1553"/>
    </row>
    <row r="514" spans="1:5" ht="18.75">
      <c r="A514" s="1547" t="s">
        <v>1447</v>
      </c>
      <c r="B514" s="1570" t="s">
        <v>1768</v>
      </c>
      <c r="C514" s="1552" t="s">
        <v>181</v>
      </c>
      <c r="E514" s="1553"/>
    </row>
    <row r="515" spans="1:5" ht="18.75">
      <c r="A515" s="1547" t="s">
        <v>1448</v>
      </c>
      <c r="B515" s="1570" t="s">
        <v>1769</v>
      </c>
      <c r="C515" s="1552" t="s">
        <v>181</v>
      </c>
      <c r="E515" s="1553"/>
    </row>
    <row r="516" spans="1:5" ht="19.5">
      <c r="A516" s="1547" t="s">
        <v>1449</v>
      </c>
      <c r="B516" s="1571" t="s">
        <v>1770</v>
      </c>
      <c r="C516" s="1552" t="s">
        <v>181</v>
      </c>
      <c r="E516" s="1553"/>
    </row>
    <row r="517" spans="1:5" ht="18.75">
      <c r="A517" s="1547" t="s">
        <v>1450</v>
      </c>
      <c r="B517" s="1570" t="s">
        <v>1771</v>
      </c>
      <c r="C517" s="1552" t="s">
        <v>181</v>
      </c>
      <c r="E517" s="1553"/>
    </row>
    <row r="518" spans="1:5" ht="18.75">
      <c r="A518" s="1547" t="s">
        <v>1451</v>
      </c>
      <c r="B518" s="1570" t="s">
        <v>1772</v>
      </c>
      <c r="C518" s="1552" t="s">
        <v>181</v>
      </c>
      <c r="E518" s="1553"/>
    </row>
    <row r="519" spans="1:5" ht="18.75">
      <c r="A519" s="1547" t="s">
        <v>1452</v>
      </c>
      <c r="B519" s="1570" t="s">
        <v>1773</v>
      </c>
      <c r="C519" s="1552" t="s">
        <v>181</v>
      </c>
      <c r="E519" s="1553"/>
    </row>
    <row r="520" spans="1:5" ht="19.5" thickBot="1">
      <c r="A520" s="1547" t="s">
        <v>1453</v>
      </c>
      <c r="B520" s="1573" t="s">
        <v>1774</v>
      </c>
      <c r="C520" s="1552" t="s">
        <v>181</v>
      </c>
      <c r="E520" s="1553"/>
    </row>
    <row r="521" spans="1:5" ht="18.75">
      <c r="A521" s="1547" t="s">
        <v>1454</v>
      </c>
      <c r="B521" s="1569" t="s">
        <v>1775</v>
      </c>
      <c r="C521" s="1552" t="s">
        <v>181</v>
      </c>
      <c r="E521" s="1553"/>
    </row>
    <row r="522" spans="1:5" ht="18.75">
      <c r="A522" s="1547" t="s">
        <v>1455</v>
      </c>
      <c r="B522" s="1570" t="s">
        <v>1776</v>
      </c>
      <c r="C522" s="1552" t="s">
        <v>181</v>
      </c>
      <c r="E522" s="1553"/>
    </row>
    <row r="523" spans="1:5" ht="19.5">
      <c r="A523" s="1547" t="s">
        <v>1456</v>
      </c>
      <c r="B523" s="1571" t="s">
        <v>1777</v>
      </c>
      <c r="C523" s="1552" t="s">
        <v>181</v>
      </c>
      <c r="E523" s="1553"/>
    </row>
    <row r="524" spans="1:5" ht="18.75">
      <c r="A524" s="1547" t="s">
        <v>1457</v>
      </c>
      <c r="B524" s="1570" t="s">
        <v>1778</v>
      </c>
      <c r="C524" s="1552" t="s">
        <v>181</v>
      </c>
      <c r="E524" s="1553"/>
    </row>
    <row r="525" spans="1:5" ht="18.75">
      <c r="A525" s="1547" t="s">
        <v>1458</v>
      </c>
      <c r="B525" s="1570" t="s">
        <v>1779</v>
      </c>
      <c r="C525" s="1552" t="s">
        <v>181</v>
      </c>
      <c r="E525" s="1553"/>
    </row>
    <row r="526" spans="1:5" ht="18.75">
      <c r="A526" s="1547" t="s">
        <v>1459</v>
      </c>
      <c r="B526" s="1570" t="s">
        <v>1780</v>
      </c>
      <c r="C526" s="1552" t="s">
        <v>181</v>
      </c>
      <c r="E526" s="1553"/>
    </row>
    <row r="527" spans="1:5" ht="18.75">
      <c r="A527" s="1547" t="s">
        <v>1460</v>
      </c>
      <c r="B527" s="1570" t="s">
        <v>1781</v>
      </c>
      <c r="C527" s="1552" t="s">
        <v>181</v>
      </c>
      <c r="E527" s="1553"/>
    </row>
    <row r="528" spans="1:5" ht="19.5" thickBot="1">
      <c r="A528" s="1547" t="s">
        <v>1461</v>
      </c>
      <c r="B528" s="1573" t="s">
        <v>1782</v>
      </c>
      <c r="C528" s="1552" t="s">
        <v>181</v>
      </c>
      <c r="E528" s="1553"/>
    </row>
    <row r="529" spans="1:5" ht="18.75">
      <c r="A529" s="1547" t="s">
        <v>1462</v>
      </c>
      <c r="B529" s="1569" t="s">
        <v>1783</v>
      </c>
      <c r="C529" s="1552" t="s">
        <v>181</v>
      </c>
      <c r="E529" s="1553"/>
    </row>
    <row r="530" spans="1:5" ht="18.75">
      <c r="A530" s="1547" t="s">
        <v>1463</v>
      </c>
      <c r="B530" s="1570" t="s">
        <v>1784</v>
      </c>
      <c r="C530" s="1552" t="s">
        <v>181</v>
      </c>
      <c r="E530" s="1553"/>
    </row>
    <row r="531" spans="1:5" ht="18.75">
      <c r="A531" s="1547" t="s">
        <v>1464</v>
      </c>
      <c r="B531" s="1570" t="s">
        <v>1785</v>
      </c>
      <c r="C531" s="1552" t="s">
        <v>181</v>
      </c>
      <c r="E531" s="1553"/>
    </row>
    <row r="532" spans="1:5" ht="18.75">
      <c r="A532" s="1547" t="s">
        <v>1465</v>
      </c>
      <c r="B532" s="1570" t="s">
        <v>1786</v>
      </c>
      <c r="C532" s="1552" t="s">
        <v>181</v>
      </c>
      <c r="E532" s="1553"/>
    </row>
    <row r="533" spans="1:5" ht="18.75">
      <c r="A533" s="1547" t="s">
        <v>1466</v>
      </c>
      <c r="B533" s="1570" t="s">
        <v>1787</v>
      </c>
      <c r="C533" s="1552" t="s">
        <v>181</v>
      </c>
      <c r="E533" s="1553"/>
    </row>
    <row r="534" spans="1:5" ht="18.75">
      <c r="A534" s="1547" t="s">
        <v>1467</v>
      </c>
      <c r="B534" s="1570" t="s">
        <v>1788</v>
      </c>
      <c r="C534" s="1552" t="s">
        <v>181</v>
      </c>
      <c r="E534" s="1553"/>
    </row>
    <row r="535" spans="1:5" ht="18.75">
      <c r="A535" s="1547" t="s">
        <v>1468</v>
      </c>
      <c r="B535" s="1570" t="s">
        <v>1789</v>
      </c>
      <c r="C535" s="1552" t="s">
        <v>181</v>
      </c>
      <c r="E535" s="1553"/>
    </row>
    <row r="536" spans="1:5" ht="18.75">
      <c r="A536" s="1547" t="s">
        <v>1469</v>
      </c>
      <c r="B536" s="1570" t="s">
        <v>1790</v>
      </c>
      <c r="C536" s="1552" t="s">
        <v>181</v>
      </c>
      <c r="E536" s="1553"/>
    </row>
    <row r="537" spans="1:5" ht="19.5">
      <c r="A537" s="1547" t="s">
        <v>1470</v>
      </c>
      <c r="B537" s="1571" t="s">
        <v>1791</v>
      </c>
      <c r="C537" s="1552" t="s">
        <v>181</v>
      </c>
      <c r="E537" s="1553"/>
    </row>
    <row r="538" spans="1:5" ht="18.75">
      <c r="A538" s="1547" t="s">
        <v>1471</v>
      </c>
      <c r="B538" s="1570" t="s">
        <v>1792</v>
      </c>
      <c r="C538" s="1552" t="s">
        <v>181</v>
      </c>
      <c r="E538" s="1553"/>
    </row>
    <row r="539" spans="1:5" ht="19.5" thickBot="1">
      <c r="A539" s="1547" t="s">
        <v>1472</v>
      </c>
      <c r="B539" s="1573" t="s">
        <v>1793</v>
      </c>
      <c r="C539" s="1552" t="s">
        <v>181</v>
      </c>
      <c r="E539" s="1553"/>
    </row>
    <row r="540" spans="1:5" ht="18.75">
      <c r="A540" s="1547" t="s">
        <v>1473</v>
      </c>
      <c r="B540" s="1569" t="s">
        <v>1794</v>
      </c>
      <c r="C540" s="1552" t="s">
        <v>181</v>
      </c>
      <c r="E540" s="1553"/>
    </row>
    <row r="541" spans="1:5" ht="18.75">
      <c r="A541" s="1547" t="s">
        <v>1474</v>
      </c>
      <c r="B541" s="1570" t="s">
        <v>1795</v>
      </c>
      <c r="C541" s="1552" t="s">
        <v>181</v>
      </c>
      <c r="E541" s="1553"/>
    </row>
    <row r="542" spans="1:5" ht="18.75">
      <c r="A542" s="1547" t="s">
        <v>1475</v>
      </c>
      <c r="B542" s="1570" t="s">
        <v>1796</v>
      </c>
      <c r="C542" s="1552" t="s">
        <v>181</v>
      </c>
      <c r="E542" s="1553"/>
    </row>
    <row r="543" spans="1:5" ht="18.75">
      <c r="A543" s="1547" t="s">
        <v>1476</v>
      </c>
      <c r="B543" s="1570" t="s">
        <v>1797</v>
      </c>
      <c r="C543" s="1552" t="s">
        <v>181</v>
      </c>
      <c r="E543" s="1553"/>
    </row>
    <row r="544" spans="1:5" ht="18.75">
      <c r="A544" s="1547" t="s">
        <v>1477</v>
      </c>
      <c r="B544" s="1570" t="s">
        <v>1798</v>
      </c>
      <c r="C544" s="1552" t="s">
        <v>181</v>
      </c>
      <c r="E544" s="1553"/>
    </row>
    <row r="545" spans="1:5" ht="19.5">
      <c r="A545" s="1547" t="s">
        <v>1478</v>
      </c>
      <c r="B545" s="1571" t="s">
        <v>1799</v>
      </c>
      <c r="C545" s="1552" t="s">
        <v>181</v>
      </c>
      <c r="E545" s="1553"/>
    </row>
    <row r="546" spans="1:5" ht="18.75">
      <c r="A546" s="1547" t="s">
        <v>1479</v>
      </c>
      <c r="B546" s="1570" t="s">
        <v>1800</v>
      </c>
      <c r="C546" s="1552" t="s">
        <v>181</v>
      </c>
      <c r="E546" s="1553"/>
    </row>
    <row r="547" spans="1:5" ht="18.75">
      <c r="A547" s="1547" t="s">
        <v>1480</v>
      </c>
      <c r="B547" s="1570" t="s">
        <v>1801</v>
      </c>
      <c r="C547" s="1552" t="s">
        <v>181</v>
      </c>
      <c r="E547" s="1553"/>
    </row>
    <row r="548" spans="1:5" ht="18.75">
      <c r="A548" s="1547" t="s">
        <v>1481</v>
      </c>
      <c r="B548" s="1570" t="s">
        <v>1802</v>
      </c>
      <c r="C548" s="1552" t="s">
        <v>181</v>
      </c>
      <c r="E548" s="1553"/>
    </row>
    <row r="549" spans="1:5" ht="18.75">
      <c r="A549" s="1547" t="s">
        <v>1482</v>
      </c>
      <c r="B549" s="1570" t="s">
        <v>1803</v>
      </c>
      <c r="C549" s="1552" t="s">
        <v>181</v>
      </c>
      <c r="E549" s="1553"/>
    </row>
    <row r="550" spans="1:5" ht="18.75">
      <c r="A550" s="1547" t="s">
        <v>1483</v>
      </c>
      <c r="B550" s="1575" t="s">
        <v>1804</v>
      </c>
      <c r="C550" s="1552" t="s">
        <v>181</v>
      </c>
      <c r="E550" s="1553"/>
    </row>
    <row r="551" spans="1:5" ht="19.5" thickBot="1">
      <c r="A551" s="1547" t="s">
        <v>1484</v>
      </c>
      <c r="B551" s="1573" t="s">
        <v>1805</v>
      </c>
      <c r="C551" s="1552" t="s">
        <v>181</v>
      </c>
      <c r="E551" s="1553"/>
    </row>
    <row r="552" spans="1:5" ht="18.75">
      <c r="A552" s="1547" t="s">
        <v>1485</v>
      </c>
      <c r="B552" s="1569" t="s">
        <v>1806</v>
      </c>
      <c r="C552" s="1552" t="s">
        <v>181</v>
      </c>
      <c r="E552" s="1553"/>
    </row>
    <row r="553" spans="1:5" ht="18.75">
      <c r="A553" s="1547" t="s">
        <v>1486</v>
      </c>
      <c r="B553" s="1570" t="s">
        <v>1807</v>
      </c>
      <c r="C553" s="1552" t="s">
        <v>181</v>
      </c>
      <c r="E553" s="1553"/>
    </row>
    <row r="554" spans="1:5" ht="18.75">
      <c r="A554" s="1547" t="s">
        <v>1487</v>
      </c>
      <c r="B554" s="1570" t="s">
        <v>1808</v>
      </c>
      <c r="C554" s="1552" t="s">
        <v>181</v>
      </c>
      <c r="E554" s="1553"/>
    </row>
    <row r="555" spans="1:5" ht="19.5">
      <c r="A555" s="1547" t="s">
        <v>1488</v>
      </c>
      <c r="B555" s="1571" t="s">
        <v>1809</v>
      </c>
      <c r="C555" s="1552" t="s">
        <v>181</v>
      </c>
      <c r="E555" s="1553"/>
    </row>
    <row r="556" spans="1:5" ht="18.75">
      <c r="A556" s="1547" t="s">
        <v>1489</v>
      </c>
      <c r="B556" s="1570" t="s">
        <v>1810</v>
      </c>
      <c r="C556" s="1552" t="s">
        <v>181</v>
      </c>
      <c r="E556" s="1553"/>
    </row>
    <row r="557" spans="1:5" ht="19.5" thickBot="1">
      <c r="A557" s="1547" t="s">
        <v>1490</v>
      </c>
      <c r="B557" s="1573" t="s">
        <v>1811</v>
      </c>
      <c r="C557" s="1552" t="s">
        <v>181</v>
      </c>
      <c r="E557" s="1553"/>
    </row>
    <row r="558" spans="1:5" ht="18.75">
      <c r="A558" s="1547" t="s">
        <v>1491</v>
      </c>
      <c r="B558" s="1576" t="s">
        <v>1812</v>
      </c>
      <c r="C558" s="1552" t="s">
        <v>181</v>
      </c>
      <c r="E558" s="1553"/>
    </row>
    <row r="559" spans="1:5" ht="18.75">
      <c r="A559" s="1547" t="s">
        <v>1492</v>
      </c>
      <c r="B559" s="1570" t="s">
        <v>1813</v>
      </c>
      <c r="C559" s="1552" t="s">
        <v>181</v>
      </c>
      <c r="E559" s="1553"/>
    </row>
    <row r="560" spans="1:5" ht="18.75">
      <c r="A560" s="1547" t="s">
        <v>1493</v>
      </c>
      <c r="B560" s="1570" t="s">
        <v>1814</v>
      </c>
      <c r="C560" s="1552" t="s">
        <v>181</v>
      </c>
      <c r="E560" s="1553"/>
    </row>
    <row r="561" spans="1:5" ht="18.75">
      <c r="A561" s="1547" t="s">
        <v>1494</v>
      </c>
      <c r="B561" s="1570" t="s">
        <v>1815</v>
      </c>
      <c r="C561" s="1552" t="s">
        <v>181</v>
      </c>
      <c r="E561" s="1553"/>
    </row>
    <row r="562" spans="1:5" ht="18.75">
      <c r="A562" s="1547" t="s">
        <v>1495</v>
      </c>
      <c r="B562" s="1570" t="s">
        <v>1816</v>
      </c>
      <c r="C562" s="1552" t="s">
        <v>181</v>
      </c>
      <c r="E562" s="1553"/>
    </row>
    <row r="563" spans="1:5" ht="18.75">
      <c r="A563" s="1547" t="s">
        <v>1496</v>
      </c>
      <c r="B563" s="1570" t="s">
        <v>1817</v>
      </c>
      <c r="C563" s="1552" t="s">
        <v>181</v>
      </c>
      <c r="E563" s="1553"/>
    </row>
    <row r="564" spans="1:5" ht="18.75">
      <c r="A564" s="1547" t="s">
        <v>1497</v>
      </c>
      <c r="B564" s="1570" t="s">
        <v>1818</v>
      </c>
      <c r="C564" s="1552" t="s">
        <v>181</v>
      </c>
      <c r="E564" s="1553"/>
    </row>
    <row r="565" spans="1:5" ht="19.5">
      <c r="A565" s="1547" t="s">
        <v>1498</v>
      </c>
      <c r="B565" s="1571" t="s">
        <v>1819</v>
      </c>
      <c r="C565" s="1552" t="s">
        <v>181</v>
      </c>
      <c r="E565" s="1553"/>
    </row>
    <row r="566" spans="1:5" ht="18.75">
      <c r="A566" s="1547" t="s">
        <v>1499</v>
      </c>
      <c r="B566" s="1570" t="s">
        <v>1820</v>
      </c>
      <c r="C566" s="1552" t="s">
        <v>181</v>
      </c>
      <c r="E566" s="1553"/>
    </row>
    <row r="567" spans="1:5" ht="18.75">
      <c r="A567" s="1547" t="s">
        <v>1500</v>
      </c>
      <c r="B567" s="1570" t="s">
        <v>1821</v>
      </c>
      <c r="C567" s="1552" t="s">
        <v>181</v>
      </c>
      <c r="E567" s="1553"/>
    </row>
    <row r="568" spans="1:5" ht="19.5" thickBot="1">
      <c r="A568" s="1547" t="s">
        <v>1501</v>
      </c>
      <c r="B568" s="1573" t="s">
        <v>1822</v>
      </c>
      <c r="C568" s="1552" t="s">
        <v>181</v>
      </c>
      <c r="E568" s="1553"/>
    </row>
    <row r="569" spans="1:5" ht="18.75">
      <c r="A569" s="1547" t="s">
        <v>1502</v>
      </c>
      <c r="B569" s="1576" t="s">
        <v>1823</v>
      </c>
      <c r="C569" s="1552" t="s">
        <v>181</v>
      </c>
      <c r="E569" s="1553"/>
    </row>
    <row r="570" spans="1:5" ht="18.75">
      <c r="A570" s="1547" t="s">
        <v>1503</v>
      </c>
      <c r="B570" s="1570" t="s">
        <v>1824</v>
      </c>
      <c r="C570" s="1552" t="s">
        <v>181</v>
      </c>
      <c r="E570" s="1553"/>
    </row>
    <row r="571" spans="1:5" ht="18.75">
      <c r="A571" s="1547" t="s">
        <v>1504</v>
      </c>
      <c r="B571" s="1570" t="s">
        <v>1825</v>
      </c>
      <c r="C571" s="1552" t="s">
        <v>181</v>
      </c>
      <c r="E571" s="1553"/>
    </row>
    <row r="572" spans="1:5" ht="18.75">
      <c r="A572" s="1547" t="s">
        <v>1505</v>
      </c>
      <c r="B572" s="1570" t="s">
        <v>1826</v>
      </c>
      <c r="C572" s="1552" t="s">
        <v>181</v>
      </c>
      <c r="E572" s="1553"/>
    </row>
    <row r="573" spans="1:5" ht="18.75">
      <c r="A573" s="1547" t="s">
        <v>1506</v>
      </c>
      <c r="B573" s="1570" t="s">
        <v>1827</v>
      </c>
      <c r="C573" s="1552" t="s">
        <v>181</v>
      </c>
      <c r="E573" s="1553"/>
    </row>
    <row r="574" spans="1:5" ht="18.75">
      <c r="A574" s="1547" t="s">
        <v>1507</v>
      </c>
      <c r="B574" s="1570" t="s">
        <v>1828</v>
      </c>
      <c r="C574" s="1552" t="s">
        <v>181</v>
      </c>
      <c r="E574" s="1553"/>
    </row>
    <row r="575" spans="1:5" ht="18.75">
      <c r="A575" s="1547" t="s">
        <v>1508</v>
      </c>
      <c r="B575" s="1570" t="s">
        <v>1829</v>
      </c>
      <c r="C575" s="1552" t="s">
        <v>181</v>
      </c>
      <c r="E575" s="1553"/>
    </row>
    <row r="576" spans="1:5" ht="18.75">
      <c r="A576" s="1547" t="s">
        <v>1509</v>
      </c>
      <c r="B576" s="1570" t="s">
        <v>1830</v>
      </c>
      <c r="C576" s="1552" t="s">
        <v>181</v>
      </c>
      <c r="E576" s="1553"/>
    </row>
    <row r="577" spans="1:5" ht="19.5">
      <c r="A577" s="1547" t="s">
        <v>1510</v>
      </c>
      <c r="B577" s="1571" t="s">
        <v>1831</v>
      </c>
      <c r="C577" s="1552" t="s">
        <v>181</v>
      </c>
      <c r="E577" s="1553"/>
    </row>
    <row r="578" spans="1:5" ht="18.75">
      <c r="A578" s="1547" t="s">
        <v>1511</v>
      </c>
      <c r="B578" s="1570" t="s">
        <v>1832</v>
      </c>
      <c r="C578" s="1552" t="s">
        <v>181</v>
      </c>
      <c r="E578" s="1553"/>
    </row>
    <row r="579" spans="1:5" ht="18.75">
      <c r="A579" s="1547" t="s">
        <v>1512</v>
      </c>
      <c r="B579" s="1570" t="s">
        <v>1833</v>
      </c>
      <c r="C579" s="1552" t="s">
        <v>181</v>
      </c>
      <c r="E579" s="1553"/>
    </row>
    <row r="580" spans="1:5" ht="18.75">
      <c r="A580" s="1547" t="s">
        <v>1513</v>
      </c>
      <c r="B580" s="1570" t="s">
        <v>1834</v>
      </c>
      <c r="C580" s="1552" t="s">
        <v>181</v>
      </c>
      <c r="E580" s="1553"/>
    </row>
    <row r="581" spans="1:5" ht="18.75">
      <c r="A581" s="1547" t="s">
        <v>1514</v>
      </c>
      <c r="B581" s="1570" t="s">
        <v>1835</v>
      </c>
      <c r="C581" s="1552" t="s">
        <v>181</v>
      </c>
      <c r="E581" s="1553"/>
    </row>
    <row r="582" spans="1:5" ht="18.75">
      <c r="A582" s="1547" t="s">
        <v>1515</v>
      </c>
      <c r="B582" s="1570" t="s">
        <v>1836</v>
      </c>
      <c r="C582" s="1552" t="s">
        <v>181</v>
      </c>
      <c r="E582" s="1553"/>
    </row>
    <row r="583" spans="1:5" ht="18.75">
      <c r="A583" s="1547" t="s">
        <v>1516</v>
      </c>
      <c r="B583" s="1570" t="s">
        <v>1837</v>
      </c>
      <c r="C583" s="1552" t="s">
        <v>181</v>
      </c>
      <c r="E583" s="1553"/>
    </row>
    <row r="584" spans="1:5" ht="18.75">
      <c r="A584" s="1547" t="s">
        <v>1517</v>
      </c>
      <c r="B584" s="1570" t="s">
        <v>1838</v>
      </c>
      <c r="C584" s="1552" t="s">
        <v>181</v>
      </c>
      <c r="E584" s="1553"/>
    </row>
    <row r="585" spans="1:5" ht="18.75">
      <c r="A585" s="1547" t="s">
        <v>1518</v>
      </c>
      <c r="B585" s="1570" t="s">
        <v>1839</v>
      </c>
      <c r="C585" s="1552" t="s">
        <v>181</v>
      </c>
      <c r="E585" s="1553"/>
    </row>
    <row r="586" spans="1:5" ht="19.5" thickBot="1">
      <c r="A586" s="1547" t="s">
        <v>1519</v>
      </c>
      <c r="B586" s="1577" t="s">
        <v>1840</v>
      </c>
      <c r="C586" s="1552" t="s">
        <v>181</v>
      </c>
      <c r="E586" s="1553"/>
    </row>
    <row r="587" spans="1:5" ht="18.75">
      <c r="A587" s="1547" t="s">
        <v>1520</v>
      </c>
      <c r="B587" s="1569" t="s">
        <v>1841</v>
      </c>
      <c r="C587" s="1552" t="s">
        <v>181</v>
      </c>
      <c r="E587" s="1553"/>
    </row>
    <row r="588" spans="1:5" ht="18.75">
      <c r="A588" s="1547" t="s">
        <v>1521</v>
      </c>
      <c r="B588" s="1570" t="s">
        <v>1842</v>
      </c>
      <c r="C588" s="1552" t="s">
        <v>181</v>
      </c>
      <c r="E588" s="1553"/>
    </row>
    <row r="589" spans="1:5" ht="18.75">
      <c r="A589" s="1547" t="s">
        <v>1522</v>
      </c>
      <c r="B589" s="1570" t="s">
        <v>1843</v>
      </c>
      <c r="C589" s="1552" t="s">
        <v>181</v>
      </c>
      <c r="E589" s="1553"/>
    </row>
    <row r="590" spans="1:5" ht="18.75">
      <c r="A590" s="1547" t="s">
        <v>1523</v>
      </c>
      <c r="B590" s="1570" t="s">
        <v>1844</v>
      </c>
      <c r="C590" s="1552" t="s">
        <v>181</v>
      </c>
      <c r="E590" s="1553"/>
    </row>
    <row r="591" spans="1:5" ht="19.5">
      <c r="A591" s="1547" t="s">
        <v>1524</v>
      </c>
      <c r="B591" s="1571" t="s">
        <v>1845</v>
      </c>
      <c r="C591" s="1552" t="s">
        <v>181</v>
      </c>
      <c r="E591" s="1553"/>
    </row>
    <row r="592" spans="1:5" ht="18.75">
      <c r="A592" s="1547" t="s">
        <v>1525</v>
      </c>
      <c r="B592" s="1570" t="s">
        <v>1846</v>
      </c>
      <c r="C592" s="1552" t="s">
        <v>181</v>
      </c>
      <c r="E592" s="1553"/>
    </row>
    <row r="593" spans="1:5" ht="19.5" thickBot="1">
      <c r="A593" s="1547" t="s">
        <v>1526</v>
      </c>
      <c r="B593" s="1573" t="s">
        <v>1847</v>
      </c>
      <c r="C593" s="1552" t="s">
        <v>181</v>
      </c>
      <c r="E593" s="1553"/>
    </row>
    <row r="594" spans="1:5" ht="18.75">
      <c r="A594" s="1547" t="s">
        <v>1527</v>
      </c>
      <c r="B594" s="1569" t="s">
        <v>1848</v>
      </c>
      <c r="C594" s="1552" t="s">
        <v>181</v>
      </c>
      <c r="E594" s="1553"/>
    </row>
    <row r="595" spans="1:5" ht="18.75">
      <c r="A595" s="1547" t="s">
        <v>1528</v>
      </c>
      <c r="B595" s="1570" t="s">
        <v>1707</v>
      </c>
      <c r="C595" s="1552" t="s">
        <v>181</v>
      </c>
      <c r="E595" s="1553"/>
    </row>
    <row r="596" spans="1:5" ht="18.75">
      <c r="A596" s="1547" t="s">
        <v>1529</v>
      </c>
      <c r="B596" s="1570" t="s">
        <v>1849</v>
      </c>
      <c r="C596" s="1552" t="s">
        <v>181</v>
      </c>
      <c r="E596" s="1553"/>
    </row>
    <row r="597" spans="1:5" ht="18.75">
      <c r="A597" s="1547" t="s">
        <v>1530</v>
      </c>
      <c r="B597" s="1570" t="s">
        <v>1850</v>
      </c>
      <c r="C597" s="1552" t="s">
        <v>181</v>
      </c>
      <c r="E597" s="1553"/>
    </row>
    <row r="598" spans="1:5" ht="18.75">
      <c r="A598" s="1547" t="s">
        <v>1531</v>
      </c>
      <c r="B598" s="1570" t="s">
        <v>1851</v>
      </c>
      <c r="C598" s="1552" t="s">
        <v>181</v>
      </c>
      <c r="E598" s="1553"/>
    </row>
    <row r="599" spans="1:5" ht="19.5">
      <c r="A599" s="1547" t="s">
        <v>1532</v>
      </c>
      <c r="B599" s="1571" t="s">
        <v>1852</v>
      </c>
      <c r="C599" s="1552" t="s">
        <v>181</v>
      </c>
      <c r="E599" s="1553"/>
    </row>
    <row r="600" spans="1:5" ht="18.75">
      <c r="A600" s="1547" t="s">
        <v>1533</v>
      </c>
      <c r="B600" s="1570" t="s">
        <v>1853</v>
      </c>
      <c r="C600" s="1552" t="s">
        <v>181</v>
      </c>
      <c r="E600" s="1553"/>
    </row>
    <row r="601" spans="1:5" ht="19.5" thickBot="1">
      <c r="A601" s="1547" t="s">
        <v>1534</v>
      </c>
      <c r="B601" s="1573" t="s">
        <v>1854</v>
      </c>
      <c r="C601" s="1552" t="s">
        <v>181</v>
      </c>
      <c r="E601" s="1553"/>
    </row>
    <row r="602" spans="1:5" ht="18.75">
      <c r="A602" s="1547" t="s">
        <v>1535</v>
      </c>
      <c r="B602" s="1569" t="s">
        <v>1855</v>
      </c>
      <c r="C602" s="1552" t="s">
        <v>181</v>
      </c>
      <c r="E602" s="1553"/>
    </row>
    <row r="603" spans="1:5" ht="18.75">
      <c r="A603" s="1547" t="s">
        <v>1536</v>
      </c>
      <c r="B603" s="1570" t="s">
        <v>1856</v>
      </c>
      <c r="C603" s="1552" t="s">
        <v>181</v>
      </c>
      <c r="E603" s="1553"/>
    </row>
    <row r="604" spans="1:5" ht="18.75">
      <c r="A604" s="1547" t="s">
        <v>1537</v>
      </c>
      <c r="B604" s="1570" t="s">
        <v>1857</v>
      </c>
      <c r="C604" s="1552" t="s">
        <v>181</v>
      </c>
      <c r="E604" s="1553"/>
    </row>
    <row r="605" spans="1:5" ht="18.75">
      <c r="A605" s="1547" t="s">
        <v>1538</v>
      </c>
      <c r="B605" s="1570" t="s">
        <v>1858</v>
      </c>
      <c r="C605" s="1552" t="s">
        <v>181</v>
      </c>
      <c r="E605" s="1553"/>
    </row>
    <row r="606" spans="1:5" ht="19.5">
      <c r="A606" s="1547" t="s">
        <v>1539</v>
      </c>
      <c r="B606" s="1571" t="s">
        <v>1859</v>
      </c>
      <c r="C606" s="1552" t="s">
        <v>181</v>
      </c>
      <c r="E606" s="1553"/>
    </row>
    <row r="607" spans="1:5" ht="18.75">
      <c r="A607" s="1547" t="s">
        <v>1540</v>
      </c>
      <c r="B607" s="1570" t="s">
        <v>1860</v>
      </c>
      <c r="C607" s="1552" t="s">
        <v>181</v>
      </c>
      <c r="E607" s="1553"/>
    </row>
    <row r="608" spans="1:5" ht="19.5" thickBot="1">
      <c r="A608" s="1547" t="s">
        <v>1541</v>
      </c>
      <c r="B608" s="1573" t="s">
        <v>1861</v>
      </c>
      <c r="C608" s="1552" t="s">
        <v>181</v>
      </c>
      <c r="E608" s="1553"/>
    </row>
    <row r="609" spans="1:5" ht="18.75">
      <c r="A609" s="1547" t="s">
        <v>1542</v>
      </c>
      <c r="B609" s="1569" t="s">
        <v>1862</v>
      </c>
      <c r="C609" s="1552" t="s">
        <v>181</v>
      </c>
      <c r="E609" s="1553"/>
    </row>
    <row r="610" spans="1:5" ht="18.75">
      <c r="A610" s="1547" t="s">
        <v>1543</v>
      </c>
      <c r="B610" s="1570" t="s">
        <v>1863</v>
      </c>
      <c r="C610" s="1552" t="s">
        <v>181</v>
      </c>
      <c r="E610" s="1553"/>
    </row>
    <row r="611" spans="1:5" ht="19.5">
      <c r="A611" s="1547" t="s">
        <v>1544</v>
      </c>
      <c r="B611" s="1571" t="s">
        <v>1864</v>
      </c>
      <c r="C611" s="1552" t="s">
        <v>181</v>
      </c>
      <c r="E611" s="1553"/>
    </row>
    <row r="612" spans="1:5" ht="19.5" thickBot="1">
      <c r="A612" s="1547" t="s">
        <v>1545</v>
      </c>
      <c r="B612" s="1573" t="s">
        <v>1865</v>
      </c>
      <c r="C612" s="1552" t="s">
        <v>181</v>
      </c>
      <c r="E612" s="1553"/>
    </row>
    <row r="613" spans="1:5" ht="18.75">
      <c r="A613" s="1547" t="s">
        <v>1546</v>
      </c>
      <c r="B613" s="1569" t="s">
        <v>1866</v>
      </c>
      <c r="C613" s="1552" t="s">
        <v>181</v>
      </c>
      <c r="E613" s="1553"/>
    </row>
    <row r="614" spans="1:5" ht="18.75">
      <c r="A614" s="1547" t="s">
        <v>1547</v>
      </c>
      <c r="B614" s="1570" t="s">
        <v>1867</v>
      </c>
      <c r="C614" s="1552" t="s">
        <v>181</v>
      </c>
      <c r="E614" s="1553"/>
    </row>
    <row r="615" spans="1:5" ht="18.75">
      <c r="A615" s="1547" t="s">
        <v>1548</v>
      </c>
      <c r="B615" s="1570" t="s">
        <v>1868</v>
      </c>
      <c r="C615" s="1552" t="s">
        <v>181</v>
      </c>
      <c r="E615" s="1553"/>
    </row>
    <row r="616" spans="1:5" ht="18.75">
      <c r="A616" s="1547" t="s">
        <v>1549</v>
      </c>
      <c r="B616" s="1570" t="s">
        <v>1869</v>
      </c>
      <c r="C616" s="1552" t="s">
        <v>181</v>
      </c>
      <c r="E616" s="1553"/>
    </row>
    <row r="617" spans="1:5" ht="18.75">
      <c r="A617" s="1547" t="s">
        <v>1550</v>
      </c>
      <c r="B617" s="1570" t="s">
        <v>1870</v>
      </c>
      <c r="C617" s="1552" t="s">
        <v>181</v>
      </c>
      <c r="E617" s="1553"/>
    </row>
    <row r="618" spans="1:5" ht="18.75">
      <c r="A618" s="1547" t="s">
        <v>1551</v>
      </c>
      <c r="B618" s="1570" t="s">
        <v>1871</v>
      </c>
      <c r="C618" s="1552" t="s">
        <v>181</v>
      </c>
      <c r="E618" s="1553"/>
    </row>
    <row r="619" spans="1:5" ht="18.75">
      <c r="A619" s="1547" t="s">
        <v>1552</v>
      </c>
      <c r="B619" s="1570" t="s">
        <v>1872</v>
      </c>
      <c r="C619" s="1552" t="s">
        <v>181</v>
      </c>
      <c r="E619" s="1553"/>
    </row>
    <row r="620" spans="1:5" ht="18.75">
      <c r="A620" s="1547" t="s">
        <v>1553</v>
      </c>
      <c r="B620" s="1570" t="s">
        <v>1873</v>
      </c>
      <c r="C620" s="1552" t="s">
        <v>181</v>
      </c>
      <c r="E620" s="1553"/>
    </row>
    <row r="621" spans="1:5" ht="19.5">
      <c r="A621" s="1547" t="s">
        <v>1554</v>
      </c>
      <c r="B621" s="1571" t="s">
        <v>1874</v>
      </c>
      <c r="C621" s="1552" t="s">
        <v>181</v>
      </c>
      <c r="E621" s="1553"/>
    </row>
    <row r="622" spans="1:5" ht="19.5" thickBot="1">
      <c r="A622" s="1547" t="s">
        <v>1555</v>
      </c>
      <c r="B622" s="1573" t="s">
        <v>1875</v>
      </c>
      <c r="C622" s="1552" t="s">
        <v>181</v>
      </c>
      <c r="E622" s="1553"/>
    </row>
    <row r="623" spans="1:5" ht="18.75">
      <c r="A623" s="1547" t="s">
        <v>1556</v>
      </c>
      <c r="B623" s="1569" t="s">
        <v>317</v>
      </c>
      <c r="C623" s="1552" t="s">
        <v>181</v>
      </c>
      <c r="E623" s="1553"/>
    </row>
    <row r="624" spans="1:5" ht="18.75">
      <c r="A624" s="1547" t="s">
        <v>1557</v>
      </c>
      <c r="B624" s="1570" t="s">
        <v>318</v>
      </c>
      <c r="C624" s="1552" t="s">
        <v>181</v>
      </c>
      <c r="E624" s="1553"/>
    </row>
    <row r="625" spans="1:5" ht="18.75">
      <c r="A625" s="1547" t="s">
        <v>1558</v>
      </c>
      <c r="B625" s="1570" t="s">
        <v>319</v>
      </c>
      <c r="C625" s="1552" t="s">
        <v>181</v>
      </c>
      <c r="E625" s="1553"/>
    </row>
    <row r="626" spans="1:5" ht="18.75">
      <c r="A626" s="1547" t="s">
        <v>1559</v>
      </c>
      <c r="B626" s="1570" t="s">
        <v>320</v>
      </c>
      <c r="C626" s="1552" t="s">
        <v>181</v>
      </c>
      <c r="E626" s="1553"/>
    </row>
    <row r="627" spans="1:5" ht="18.75">
      <c r="A627" s="1547" t="s">
        <v>1560</v>
      </c>
      <c r="B627" s="1570" t="s">
        <v>321</v>
      </c>
      <c r="C627" s="1552" t="s">
        <v>181</v>
      </c>
      <c r="E627" s="1553"/>
    </row>
    <row r="628" spans="1:5" ht="18.75">
      <c r="A628" s="1547" t="s">
        <v>1561</v>
      </c>
      <c r="B628" s="1570" t="s">
        <v>322</v>
      </c>
      <c r="C628" s="1552" t="s">
        <v>181</v>
      </c>
      <c r="E628" s="1553"/>
    </row>
    <row r="629" spans="1:5" ht="18.75">
      <c r="A629" s="1547" t="s">
        <v>1562</v>
      </c>
      <c r="B629" s="1570" t="s">
        <v>323</v>
      </c>
      <c r="C629" s="1552" t="s">
        <v>181</v>
      </c>
      <c r="E629" s="1553"/>
    </row>
    <row r="630" spans="1:5" ht="18.75">
      <c r="A630" s="1547" t="s">
        <v>1563</v>
      </c>
      <c r="B630" s="1570" t="s">
        <v>324</v>
      </c>
      <c r="C630" s="1552" t="s">
        <v>181</v>
      </c>
      <c r="E630" s="1553"/>
    </row>
    <row r="631" spans="1:5" ht="18.75">
      <c r="A631" s="1547" t="s">
        <v>1564</v>
      </c>
      <c r="B631" s="1570" t="s">
        <v>750</v>
      </c>
      <c r="C631" s="1552" t="s">
        <v>181</v>
      </c>
      <c r="E631" s="1553"/>
    </row>
    <row r="632" spans="1:5" ht="18.75">
      <c r="A632" s="1547" t="s">
        <v>1565</v>
      </c>
      <c r="B632" s="1570" t="s">
        <v>751</v>
      </c>
      <c r="C632" s="1552" t="s">
        <v>181</v>
      </c>
      <c r="E632" s="1553"/>
    </row>
    <row r="633" spans="1:5" ht="18.75">
      <c r="A633" s="1547" t="s">
        <v>1566</v>
      </c>
      <c r="B633" s="1570" t="s">
        <v>752</v>
      </c>
      <c r="C633" s="1552" t="s">
        <v>181</v>
      </c>
      <c r="E633" s="1553"/>
    </row>
    <row r="634" spans="1:5" ht="18.75">
      <c r="A634" s="1547" t="s">
        <v>1567</v>
      </c>
      <c r="B634" s="1570" t="s">
        <v>753</v>
      </c>
      <c r="C634" s="1552" t="s">
        <v>181</v>
      </c>
      <c r="E634" s="1553"/>
    </row>
    <row r="635" spans="1:5" ht="18.75">
      <c r="A635" s="1547" t="s">
        <v>1568</v>
      </c>
      <c r="B635" s="1570" t="s">
        <v>754</v>
      </c>
      <c r="C635" s="1552" t="s">
        <v>181</v>
      </c>
      <c r="E635" s="1553"/>
    </row>
    <row r="636" spans="1:5" ht="18.75">
      <c r="A636" s="1547" t="s">
        <v>1569</v>
      </c>
      <c r="B636" s="1570" t="s">
        <v>755</v>
      </c>
      <c r="C636" s="1552" t="s">
        <v>181</v>
      </c>
      <c r="E636" s="1553"/>
    </row>
    <row r="637" spans="1:5" ht="18.75">
      <c r="A637" s="1547" t="s">
        <v>1570</v>
      </c>
      <c r="B637" s="1570" t="s">
        <v>756</v>
      </c>
      <c r="C637" s="1552" t="s">
        <v>181</v>
      </c>
      <c r="E637" s="1553"/>
    </row>
    <row r="638" spans="1:5" ht="18.75">
      <c r="A638" s="1547" t="s">
        <v>1571</v>
      </c>
      <c r="B638" s="1570" t="s">
        <v>757</v>
      </c>
      <c r="C638" s="1552" t="s">
        <v>181</v>
      </c>
      <c r="E638" s="1553"/>
    </row>
    <row r="639" spans="1:5" ht="18.75">
      <c r="A639" s="1547" t="s">
        <v>1572</v>
      </c>
      <c r="B639" s="1570" t="s">
        <v>758</v>
      </c>
      <c r="C639" s="1552" t="s">
        <v>181</v>
      </c>
      <c r="E639" s="1553"/>
    </row>
    <row r="640" spans="1:5" ht="18.75">
      <c r="A640" s="1547" t="s">
        <v>1573</v>
      </c>
      <c r="B640" s="1570" t="s">
        <v>759</v>
      </c>
      <c r="C640" s="1552" t="s">
        <v>181</v>
      </c>
      <c r="E640" s="1553"/>
    </row>
    <row r="641" spans="1:5" ht="18.75">
      <c r="A641" s="1547" t="s">
        <v>1574</v>
      </c>
      <c r="B641" s="1570" t="s">
        <v>760</v>
      </c>
      <c r="C641" s="1552" t="s">
        <v>181</v>
      </c>
      <c r="E641" s="1553"/>
    </row>
    <row r="642" spans="1:5" ht="18.75">
      <c r="A642" s="1547" t="s">
        <v>1575</v>
      </c>
      <c r="B642" s="1570" t="s">
        <v>761</v>
      </c>
      <c r="C642" s="1552" t="s">
        <v>181</v>
      </c>
      <c r="E642" s="1553"/>
    </row>
    <row r="643" spans="1:5" ht="18.75">
      <c r="A643" s="1547" t="s">
        <v>1576</v>
      </c>
      <c r="B643" s="1570" t="s">
        <v>762</v>
      </c>
      <c r="C643" s="1552" t="s">
        <v>181</v>
      </c>
      <c r="E643" s="1553"/>
    </row>
    <row r="644" spans="1:5" ht="18.75">
      <c r="A644" s="1547" t="s">
        <v>1577</v>
      </c>
      <c r="B644" s="1570" t="s">
        <v>763</v>
      </c>
      <c r="C644" s="1552" t="s">
        <v>181</v>
      </c>
      <c r="E644" s="1553"/>
    </row>
    <row r="645" spans="1:5" ht="18.75">
      <c r="A645" s="1547" t="s">
        <v>1578</v>
      </c>
      <c r="B645" s="1570" t="s">
        <v>764</v>
      </c>
      <c r="C645" s="1552" t="s">
        <v>181</v>
      </c>
      <c r="E645" s="1553"/>
    </row>
    <row r="646" spans="1:5" ht="18.75">
      <c r="A646" s="1547" t="s">
        <v>1579</v>
      </c>
      <c r="B646" s="1570" t="s">
        <v>765</v>
      </c>
      <c r="C646" s="1552" t="s">
        <v>181</v>
      </c>
      <c r="E646" s="1553"/>
    </row>
    <row r="647" spans="1:5" ht="20.25" thickBot="1">
      <c r="A647" s="1547" t="s">
        <v>1580</v>
      </c>
      <c r="B647" s="1578" t="s">
        <v>766</v>
      </c>
      <c r="C647" s="1552" t="s">
        <v>181</v>
      </c>
      <c r="E647" s="1553"/>
    </row>
    <row r="648" spans="1:5" ht="18.75">
      <c r="A648" s="1547" t="s">
        <v>1581</v>
      </c>
      <c r="B648" s="1569" t="s">
        <v>1876</v>
      </c>
      <c r="C648" s="1552" t="s">
        <v>181</v>
      </c>
      <c r="E648" s="1553"/>
    </row>
    <row r="649" spans="1:5" ht="18.75">
      <c r="A649" s="1547" t="s">
        <v>1582</v>
      </c>
      <c r="B649" s="1570" t="s">
        <v>1877</v>
      </c>
      <c r="C649" s="1552" t="s">
        <v>181</v>
      </c>
      <c r="E649" s="1553"/>
    </row>
    <row r="650" spans="1:5" ht="18.75">
      <c r="A650" s="1547" t="s">
        <v>1583</v>
      </c>
      <c r="B650" s="1570" t="s">
        <v>1878</v>
      </c>
      <c r="C650" s="1552" t="s">
        <v>181</v>
      </c>
      <c r="E650" s="1553"/>
    </row>
    <row r="651" spans="1:5" ht="18.75">
      <c r="A651" s="1547" t="s">
        <v>1584</v>
      </c>
      <c r="B651" s="1570" t="s">
        <v>1879</v>
      </c>
      <c r="C651" s="1552" t="s">
        <v>181</v>
      </c>
      <c r="E651" s="1553"/>
    </row>
    <row r="652" spans="1:5" ht="18.75">
      <c r="A652" s="1547" t="s">
        <v>1585</v>
      </c>
      <c r="B652" s="1570" t="s">
        <v>1880</v>
      </c>
      <c r="C652" s="1552" t="s">
        <v>181</v>
      </c>
      <c r="E652" s="1553"/>
    </row>
    <row r="653" spans="1:5" ht="18.75">
      <c r="A653" s="1547" t="s">
        <v>1586</v>
      </c>
      <c r="B653" s="1570" t="s">
        <v>1881</v>
      </c>
      <c r="C653" s="1552" t="s">
        <v>181</v>
      </c>
      <c r="E653" s="1553"/>
    </row>
    <row r="654" spans="1:5" ht="18.75">
      <c r="A654" s="1547" t="s">
        <v>1587</v>
      </c>
      <c r="B654" s="1570" t="s">
        <v>1882</v>
      </c>
      <c r="C654" s="1552" t="s">
        <v>181</v>
      </c>
      <c r="E654" s="1553"/>
    </row>
    <row r="655" spans="1:5" ht="18.75">
      <c r="A655" s="1547" t="s">
        <v>1588</v>
      </c>
      <c r="B655" s="1570" t="s">
        <v>1883</v>
      </c>
      <c r="C655" s="1552" t="s">
        <v>181</v>
      </c>
      <c r="E655" s="1553"/>
    </row>
    <row r="656" spans="1:5" ht="18.75">
      <c r="A656" s="1547" t="s">
        <v>1589</v>
      </c>
      <c r="B656" s="1570" t="s">
        <v>1884</v>
      </c>
      <c r="C656" s="1552" t="s">
        <v>181</v>
      </c>
      <c r="E656" s="1553"/>
    </row>
    <row r="657" spans="1:5" ht="18.75">
      <c r="A657" s="1547" t="s">
        <v>1590</v>
      </c>
      <c r="B657" s="1570" t="s">
        <v>1885</v>
      </c>
      <c r="C657" s="1552" t="s">
        <v>181</v>
      </c>
      <c r="E657" s="1553"/>
    </row>
    <row r="658" spans="1:5" ht="18.75">
      <c r="A658" s="1547" t="s">
        <v>1591</v>
      </c>
      <c r="B658" s="1570" t="s">
        <v>1886</v>
      </c>
      <c r="C658" s="1552" t="s">
        <v>181</v>
      </c>
      <c r="E658" s="1553"/>
    </row>
    <row r="659" spans="1:5" ht="18.75">
      <c r="A659" s="1547" t="s">
        <v>1592</v>
      </c>
      <c r="B659" s="1570" t="s">
        <v>1887</v>
      </c>
      <c r="C659" s="1552" t="s">
        <v>181</v>
      </c>
      <c r="E659" s="1553"/>
    </row>
    <row r="660" spans="1:5" ht="18.75">
      <c r="A660" s="1547" t="s">
        <v>1593</v>
      </c>
      <c r="B660" s="1570" t="s">
        <v>1888</v>
      </c>
      <c r="C660" s="1552" t="s">
        <v>181</v>
      </c>
      <c r="E660" s="1553"/>
    </row>
    <row r="661" spans="1:5" ht="18.75">
      <c r="A661" s="1547" t="s">
        <v>1594</v>
      </c>
      <c r="B661" s="1570" t="s">
        <v>1889</v>
      </c>
      <c r="C661" s="1552" t="s">
        <v>181</v>
      </c>
      <c r="E661" s="1553"/>
    </row>
    <row r="662" spans="1:5" ht="18.75">
      <c r="A662" s="1547" t="s">
        <v>1595</v>
      </c>
      <c r="B662" s="1570" t="s">
        <v>1890</v>
      </c>
      <c r="C662" s="1552" t="s">
        <v>181</v>
      </c>
      <c r="E662" s="1553"/>
    </row>
    <row r="663" spans="1:5" ht="18.75">
      <c r="A663" s="1547" t="s">
        <v>1596</v>
      </c>
      <c r="B663" s="1570" t="s">
        <v>1891</v>
      </c>
      <c r="C663" s="1552" t="s">
        <v>181</v>
      </c>
      <c r="E663" s="1553"/>
    </row>
    <row r="664" spans="1:5" ht="18.75">
      <c r="A664" s="1547" t="s">
        <v>1597</v>
      </c>
      <c r="B664" s="1570" t="s">
        <v>1892</v>
      </c>
      <c r="C664" s="1552" t="s">
        <v>181</v>
      </c>
      <c r="E664" s="1553"/>
    </row>
    <row r="665" spans="1:5" ht="18.75">
      <c r="A665" s="1547" t="s">
        <v>1598</v>
      </c>
      <c r="B665" s="1570" t="s">
        <v>1893</v>
      </c>
      <c r="C665" s="1552" t="s">
        <v>181</v>
      </c>
      <c r="E665" s="1553"/>
    </row>
    <row r="666" spans="1:5" ht="18.75">
      <c r="A666" s="1547" t="s">
        <v>1599</v>
      </c>
      <c r="B666" s="1570" t="s">
        <v>1894</v>
      </c>
      <c r="C666" s="1552" t="s">
        <v>181</v>
      </c>
      <c r="E666" s="1553"/>
    </row>
    <row r="667" spans="1:5" ht="18.75">
      <c r="A667" s="1547" t="s">
        <v>1600</v>
      </c>
      <c r="B667" s="1570" t="s">
        <v>1895</v>
      </c>
      <c r="C667" s="1552" t="s">
        <v>181</v>
      </c>
      <c r="E667" s="1553"/>
    </row>
    <row r="668" spans="1:5" ht="18.75">
      <c r="A668" s="1547" t="s">
        <v>1601</v>
      </c>
      <c r="B668" s="1570" t="s">
        <v>1896</v>
      </c>
      <c r="C668" s="1552" t="s">
        <v>181</v>
      </c>
      <c r="E668" s="1553"/>
    </row>
    <row r="669" spans="1:5" ht="19.5" thickBot="1">
      <c r="A669" s="1547" t="s">
        <v>1602</v>
      </c>
      <c r="B669" s="1573" t="s">
        <v>1897</v>
      </c>
      <c r="C669" s="1552" t="s">
        <v>181</v>
      </c>
      <c r="E669" s="1553"/>
    </row>
    <row r="670" spans="1:5" ht="18.75">
      <c r="A670" s="1547" t="s">
        <v>1603</v>
      </c>
      <c r="B670" s="1569" t="s">
        <v>1898</v>
      </c>
      <c r="C670" s="1552" t="s">
        <v>181</v>
      </c>
      <c r="E670" s="1553"/>
    </row>
    <row r="671" spans="1:5" ht="18.75">
      <c r="A671" s="1547" t="s">
        <v>1604</v>
      </c>
      <c r="B671" s="1570" t="s">
        <v>1899</v>
      </c>
      <c r="C671" s="1552" t="s">
        <v>181</v>
      </c>
      <c r="E671" s="1553"/>
    </row>
    <row r="672" spans="1:5" ht="18.75">
      <c r="A672" s="1547" t="s">
        <v>1605</v>
      </c>
      <c r="B672" s="1570" t="s">
        <v>1900</v>
      </c>
      <c r="C672" s="1552" t="s">
        <v>181</v>
      </c>
      <c r="E672" s="1553"/>
    </row>
    <row r="673" spans="1:5" ht="18.75">
      <c r="A673" s="1547" t="s">
        <v>1606</v>
      </c>
      <c r="B673" s="1570" t="s">
        <v>1901</v>
      </c>
      <c r="C673" s="1552" t="s">
        <v>181</v>
      </c>
      <c r="E673" s="1553"/>
    </row>
    <row r="674" spans="1:5" ht="18.75">
      <c r="A674" s="1547" t="s">
        <v>1607</v>
      </c>
      <c r="B674" s="1570" t="s">
        <v>1902</v>
      </c>
      <c r="C674" s="1552" t="s">
        <v>181</v>
      </c>
      <c r="E674" s="1553"/>
    </row>
    <row r="675" spans="1:5" ht="18.75">
      <c r="A675" s="1547" t="s">
        <v>1608</v>
      </c>
      <c r="B675" s="1570" t="s">
        <v>1903</v>
      </c>
      <c r="C675" s="1552" t="s">
        <v>181</v>
      </c>
      <c r="E675" s="1553"/>
    </row>
    <row r="676" spans="1:5" ht="18.75">
      <c r="A676" s="1547" t="s">
        <v>1609</v>
      </c>
      <c r="B676" s="1570" t="s">
        <v>1904</v>
      </c>
      <c r="C676" s="1552" t="s">
        <v>181</v>
      </c>
      <c r="E676" s="1553"/>
    </row>
    <row r="677" spans="1:5" ht="18.75">
      <c r="A677" s="1547" t="s">
        <v>1610</v>
      </c>
      <c r="B677" s="1570" t="s">
        <v>1905</v>
      </c>
      <c r="C677" s="1552" t="s">
        <v>181</v>
      </c>
      <c r="E677" s="1553"/>
    </row>
    <row r="678" spans="1:5" ht="18.75">
      <c r="A678" s="1547" t="s">
        <v>1611</v>
      </c>
      <c r="B678" s="1570" t="s">
        <v>1906</v>
      </c>
      <c r="C678" s="1552" t="s">
        <v>181</v>
      </c>
      <c r="E678" s="1553"/>
    </row>
    <row r="679" spans="1:5" ht="19.5">
      <c r="A679" s="1547" t="s">
        <v>1612</v>
      </c>
      <c r="B679" s="1571" t="s">
        <v>1907</v>
      </c>
      <c r="C679" s="1552" t="s">
        <v>181</v>
      </c>
      <c r="E679" s="1553"/>
    </row>
    <row r="680" spans="1:5" ht="19.5" thickBot="1">
      <c r="A680" s="1547" t="s">
        <v>1613</v>
      </c>
      <c r="B680" s="1573" t="s">
        <v>1908</v>
      </c>
      <c r="C680" s="1552" t="s">
        <v>181</v>
      </c>
      <c r="E680" s="1553"/>
    </row>
    <row r="681" spans="1:5" ht="18.75">
      <c r="A681" s="1547" t="s">
        <v>1614</v>
      </c>
      <c r="B681" s="1569" t="s">
        <v>1909</v>
      </c>
      <c r="C681" s="1552" t="s">
        <v>181</v>
      </c>
      <c r="E681" s="1553"/>
    </row>
    <row r="682" spans="1:5" ht="18.75">
      <c r="A682" s="1547" t="s">
        <v>1615</v>
      </c>
      <c r="B682" s="1570" t="s">
        <v>1910</v>
      </c>
      <c r="C682" s="1552" t="s">
        <v>181</v>
      </c>
      <c r="E682" s="1553"/>
    </row>
    <row r="683" spans="1:5" ht="18.75">
      <c r="A683" s="1547" t="s">
        <v>1616</v>
      </c>
      <c r="B683" s="1570" t="s">
        <v>1911</v>
      </c>
      <c r="C683" s="1552" t="s">
        <v>181</v>
      </c>
      <c r="E683" s="1553"/>
    </row>
    <row r="684" spans="1:5" ht="18.75">
      <c r="A684" s="1547" t="s">
        <v>1617</v>
      </c>
      <c r="B684" s="1570" t="s">
        <v>1912</v>
      </c>
      <c r="C684" s="1552" t="s">
        <v>181</v>
      </c>
      <c r="E684" s="1553"/>
    </row>
    <row r="685" spans="1:5" ht="20.25" thickBot="1">
      <c r="A685" s="1547" t="s">
        <v>1618</v>
      </c>
      <c r="B685" s="1578" t="s">
        <v>1913</v>
      </c>
      <c r="C685" s="1552" t="s">
        <v>181</v>
      </c>
      <c r="E685" s="1553"/>
    </row>
    <row r="686" spans="1:5" ht="18.75">
      <c r="A686" s="1547" t="s">
        <v>1619</v>
      </c>
      <c r="B686" s="1569" t="s">
        <v>1914</v>
      </c>
      <c r="C686" s="1552" t="s">
        <v>181</v>
      </c>
      <c r="E686" s="1553"/>
    </row>
    <row r="687" spans="1:5" ht="18.75">
      <c r="A687" s="1547" t="s">
        <v>1620</v>
      </c>
      <c r="B687" s="1570" t="s">
        <v>1915</v>
      </c>
      <c r="C687" s="1552" t="s">
        <v>181</v>
      </c>
      <c r="E687" s="1553"/>
    </row>
    <row r="688" spans="1:5" ht="18.75">
      <c r="A688" s="1547" t="s">
        <v>1621</v>
      </c>
      <c r="B688" s="1570" t="s">
        <v>1916</v>
      </c>
      <c r="C688" s="1552" t="s">
        <v>181</v>
      </c>
      <c r="E688" s="1553"/>
    </row>
    <row r="689" spans="1:5" ht="18.75">
      <c r="A689" s="1547" t="s">
        <v>1622</v>
      </c>
      <c r="B689" s="1570" t="s">
        <v>1917</v>
      </c>
      <c r="C689" s="1552" t="s">
        <v>181</v>
      </c>
      <c r="E689" s="1553"/>
    </row>
    <row r="690" spans="1:5" ht="18.75">
      <c r="A690" s="1547" t="s">
        <v>1623</v>
      </c>
      <c r="B690" s="1570" t="s">
        <v>1918</v>
      </c>
      <c r="C690" s="1552" t="s">
        <v>181</v>
      </c>
      <c r="E690" s="1553"/>
    </row>
    <row r="691" spans="1:5" ht="18.75">
      <c r="A691" s="1547" t="s">
        <v>1624</v>
      </c>
      <c r="B691" s="1570" t="s">
        <v>1919</v>
      </c>
      <c r="C691" s="1552" t="s">
        <v>181</v>
      </c>
      <c r="E691" s="1553"/>
    </row>
    <row r="692" spans="1:5" ht="18.75">
      <c r="A692" s="1547" t="s">
        <v>1625</v>
      </c>
      <c r="B692" s="1570" t="s">
        <v>1920</v>
      </c>
      <c r="C692" s="1552" t="s">
        <v>181</v>
      </c>
      <c r="E692" s="1553"/>
    </row>
    <row r="693" spans="1:5" ht="18.75">
      <c r="A693" s="1547" t="s">
        <v>1626</v>
      </c>
      <c r="B693" s="1570" t="s">
        <v>1921</v>
      </c>
      <c r="C693" s="1552" t="s">
        <v>181</v>
      </c>
      <c r="E693" s="1553"/>
    </row>
    <row r="694" spans="1:5" ht="18.75">
      <c r="A694" s="1547" t="s">
        <v>1627</v>
      </c>
      <c r="B694" s="1570" t="s">
        <v>1922</v>
      </c>
      <c r="C694" s="1552" t="s">
        <v>181</v>
      </c>
      <c r="E694" s="1553"/>
    </row>
    <row r="695" spans="1:5" ht="18.75">
      <c r="A695" s="1547" t="s">
        <v>1628</v>
      </c>
      <c r="B695" s="1570" t="s">
        <v>1923</v>
      </c>
      <c r="C695" s="1552" t="s">
        <v>181</v>
      </c>
      <c r="E695" s="1553"/>
    </row>
    <row r="696" spans="1:5" ht="20.25" thickBot="1">
      <c r="A696" s="1547" t="s">
        <v>1629</v>
      </c>
      <c r="B696" s="1578" t="s">
        <v>1924</v>
      </c>
      <c r="C696" s="1552" t="s">
        <v>181</v>
      </c>
      <c r="E696" s="1553"/>
    </row>
    <row r="697" spans="1:5" ht="18.75">
      <c r="A697" s="1547" t="s">
        <v>1630</v>
      </c>
      <c r="B697" s="1569" t="s">
        <v>1925</v>
      </c>
      <c r="C697" s="1552" t="s">
        <v>181</v>
      </c>
      <c r="E697" s="1553"/>
    </row>
    <row r="698" spans="1:5" ht="18.75">
      <c r="A698" s="1547" t="s">
        <v>1631</v>
      </c>
      <c r="B698" s="1570" t="s">
        <v>1926</v>
      </c>
      <c r="C698" s="1552" t="s">
        <v>181</v>
      </c>
      <c r="E698" s="1553"/>
    </row>
    <row r="699" spans="1:5" ht="18.75">
      <c r="A699" s="1547" t="s">
        <v>1632</v>
      </c>
      <c r="B699" s="1570" t="s">
        <v>1927</v>
      </c>
      <c r="C699" s="1552" t="s">
        <v>181</v>
      </c>
      <c r="E699" s="1553"/>
    </row>
    <row r="700" spans="1:5" ht="18.75">
      <c r="A700" s="1547" t="s">
        <v>1633</v>
      </c>
      <c r="B700" s="1570" t="s">
        <v>1928</v>
      </c>
      <c r="C700" s="1552" t="s">
        <v>181</v>
      </c>
      <c r="E700" s="1553"/>
    </row>
    <row r="701" spans="1:5" ht="18.75">
      <c r="A701" s="1547" t="s">
        <v>1634</v>
      </c>
      <c r="B701" s="1570" t="s">
        <v>1929</v>
      </c>
      <c r="C701" s="1552" t="s">
        <v>181</v>
      </c>
      <c r="E701" s="1553"/>
    </row>
    <row r="702" spans="1:5" ht="18.75">
      <c r="A702" s="1547" t="s">
        <v>1635</v>
      </c>
      <c r="B702" s="1570" t="s">
        <v>1930</v>
      </c>
      <c r="C702" s="1552" t="s">
        <v>181</v>
      </c>
      <c r="E702" s="1553"/>
    </row>
    <row r="703" spans="1:5" ht="18.75">
      <c r="A703" s="1547" t="s">
        <v>1636</v>
      </c>
      <c r="B703" s="1570" t="s">
        <v>1931</v>
      </c>
      <c r="C703" s="1552" t="s">
        <v>181</v>
      </c>
      <c r="E703" s="1553"/>
    </row>
    <row r="704" spans="1:5" ht="18.75">
      <c r="A704" s="1547" t="s">
        <v>1637</v>
      </c>
      <c r="B704" s="1570" t="s">
        <v>1932</v>
      </c>
      <c r="C704" s="1552" t="s">
        <v>181</v>
      </c>
      <c r="E704" s="1553"/>
    </row>
    <row r="705" spans="1:5" ht="18.75">
      <c r="A705" s="1547" t="s">
        <v>1638</v>
      </c>
      <c r="B705" s="1570" t="s">
        <v>1933</v>
      </c>
      <c r="C705" s="1552" t="s">
        <v>181</v>
      </c>
      <c r="E705" s="1553"/>
    </row>
    <row r="706" spans="1:5" ht="20.25" thickBot="1">
      <c r="A706" s="1547" t="s">
        <v>1639</v>
      </c>
      <c r="B706" s="1578" t="s">
        <v>1934</v>
      </c>
      <c r="C706" s="1552" t="s">
        <v>181</v>
      </c>
      <c r="E706" s="1553"/>
    </row>
    <row r="707" spans="1:5" ht="18.75">
      <c r="A707" s="1547" t="s">
        <v>1640</v>
      </c>
      <c r="B707" s="1569" t="s">
        <v>1935</v>
      </c>
      <c r="C707" s="1552" t="s">
        <v>181</v>
      </c>
      <c r="E707" s="1553"/>
    </row>
    <row r="708" spans="1:5" ht="18.75">
      <c r="A708" s="1547" t="s">
        <v>1641</v>
      </c>
      <c r="B708" s="1570" t="s">
        <v>1936</v>
      </c>
      <c r="C708" s="1552" t="s">
        <v>181</v>
      </c>
      <c r="E708" s="1553"/>
    </row>
    <row r="709" spans="1:5" ht="18.75">
      <c r="A709" s="1547" t="s">
        <v>1642</v>
      </c>
      <c r="B709" s="1570" t="s">
        <v>1937</v>
      </c>
      <c r="C709" s="1552" t="s">
        <v>181</v>
      </c>
      <c r="E709" s="1553"/>
    </row>
    <row r="710" spans="1:5" ht="18.75">
      <c r="A710" s="1547" t="s">
        <v>1643</v>
      </c>
      <c r="B710" s="1570" t="s">
        <v>1938</v>
      </c>
      <c r="C710" s="1552" t="s">
        <v>181</v>
      </c>
      <c r="E710" s="1553"/>
    </row>
    <row r="711" spans="1:5" ht="20.25" thickBot="1">
      <c r="A711" s="1547" t="s">
        <v>1644</v>
      </c>
      <c r="B711" s="1578" t="s">
        <v>1939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794</v>
      </c>
      <c r="B713" s="1582" t="s">
        <v>793</v>
      </c>
      <c r="C713" s="1583" t="s">
        <v>794</v>
      </c>
    </row>
    <row r="714" spans="1:5">
      <c r="A714" s="1584"/>
      <c r="B714" s="1585">
        <v>43861</v>
      </c>
      <c r="C714" s="1584" t="s">
        <v>1645</v>
      </c>
    </row>
    <row r="715" spans="1:5">
      <c r="A715" s="1584"/>
      <c r="B715" s="1585">
        <v>43890</v>
      </c>
      <c r="C715" s="1584" t="s">
        <v>1646</v>
      </c>
    </row>
    <row r="716" spans="1:5">
      <c r="A716" s="1584"/>
      <c r="B716" s="1585">
        <v>43921</v>
      </c>
      <c r="C716" s="1584" t="s">
        <v>1647</v>
      </c>
    </row>
    <row r="717" spans="1:5">
      <c r="A717" s="1584"/>
      <c r="B717" s="1585">
        <v>43951</v>
      </c>
      <c r="C717" s="1584" t="s">
        <v>1648</v>
      </c>
    </row>
    <row r="718" spans="1:5">
      <c r="A718" s="1584"/>
      <c r="B718" s="1585">
        <v>43982</v>
      </c>
      <c r="C718" s="1584" t="s">
        <v>1649</v>
      </c>
    </row>
    <row r="719" spans="1:5">
      <c r="A719" s="1584"/>
      <c r="B719" s="1585">
        <v>44012</v>
      </c>
      <c r="C719" s="1584" t="s">
        <v>1650</v>
      </c>
    </row>
    <row r="720" spans="1:5">
      <c r="A720" s="1584"/>
      <c r="B720" s="1585">
        <v>44043</v>
      </c>
      <c r="C720" s="1584" t="s">
        <v>1651</v>
      </c>
    </row>
    <row r="721" spans="1:3">
      <c r="A721" s="1584"/>
      <c r="B721" s="1585">
        <v>44074</v>
      </c>
      <c r="C721" s="1584" t="s">
        <v>1652</v>
      </c>
    </row>
    <row r="722" spans="1:3">
      <c r="A722" s="1584"/>
      <c r="B722" s="1585">
        <v>44104</v>
      </c>
      <c r="C722" s="1584" t="s">
        <v>1653</v>
      </c>
    </row>
    <row r="723" spans="1:3">
      <c r="A723" s="1584"/>
      <c r="B723" s="1585">
        <v>44135</v>
      </c>
      <c r="C723" s="1584" t="s">
        <v>1654</v>
      </c>
    </row>
    <row r="724" spans="1:3">
      <c r="A724" s="1584"/>
      <c r="B724" s="1585">
        <v>44165</v>
      </c>
      <c r="C724" s="1584" t="s">
        <v>1655</v>
      </c>
    </row>
    <row r="725" spans="1:3">
      <c r="A725" s="1584"/>
      <c r="B725" s="1585">
        <v>44196</v>
      </c>
      <c r="C725" s="1584" t="s">
        <v>1656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024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707</v>
      </c>
      <c r="B1" s="61">
        <v>137</v>
      </c>
      <c r="I1" s="61"/>
    </row>
    <row r="2" spans="1:21">
      <c r="A2" s="61" t="s">
        <v>708</v>
      </c>
      <c r="B2" s="61" t="s">
        <v>2007</v>
      </c>
      <c r="I2" s="61"/>
    </row>
    <row r="3" spans="1:21">
      <c r="A3" s="61" t="s">
        <v>709</v>
      </c>
      <c r="B3" s="61" t="s">
        <v>2074</v>
      </c>
      <c r="I3" s="61"/>
    </row>
    <row r="4" spans="1:21" ht="15.75">
      <c r="A4" s="61" t="s">
        <v>710</v>
      </c>
      <c r="B4" s="61" t="s">
        <v>2008</v>
      </c>
      <c r="C4" s="66"/>
      <c r="I4" s="61"/>
    </row>
    <row r="5" spans="1:21" ht="31.5" customHeight="1">
      <c r="A5" s="61" t="s">
        <v>711</v>
      </c>
      <c r="B5" s="78"/>
      <c r="C5" s="78"/>
    </row>
    <row r="6" spans="1:21">
      <c r="A6" s="67"/>
      <c r="B6" s="68"/>
    </row>
    <row r="8" spans="1:21">
      <c r="B8" s="61" t="s">
        <v>1251</v>
      </c>
      <c r="I8" s="61"/>
    </row>
    <row r="9" spans="1:21">
      <c r="I9" s="61"/>
    </row>
    <row r="10" spans="1:21">
      <c r="I10" s="61"/>
    </row>
    <row r="11" spans="1:21" ht="18.75">
      <c r="A11" s="61" t="s">
        <v>791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835</v>
      </c>
      <c r="N15" s="237"/>
      <c r="O15" s="1362" t="s">
        <v>1252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890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891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712</v>
      </c>
      <c r="L23" s="1749" t="s">
        <v>2057</v>
      </c>
      <c r="M23" s="1750"/>
      <c r="N23" s="1750"/>
      <c r="O23" s="1751"/>
      <c r="P23" s="1758" t="s">
        <v>2058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713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1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743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8" t="e">
        <f>VLOOKUP(K26,OP_LIST2,2,FALSE)</f>
        <v>#N/A</v>
      </c>
      <c r="K26" s="1458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792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714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744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745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746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747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748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749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194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199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200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801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910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272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722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219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221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222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223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1661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224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1956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1975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2006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715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234</v>
      </c>
      <c r="K98" s="1786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235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236</v>
      </c>
      <c r="K100" s="1786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7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237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1662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1659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1660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247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273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248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249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623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685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686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687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688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689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690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914</v>
      </c>
      <c r="K136" s="1794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691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7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692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7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693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7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694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694</v>
      </c>
      <c r="K141" s="1796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741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942" spans="4:4"/>
    <row r="946" spans="4:4"/>
    <row r="947" spans="4:4"/>
    <row r="972" spans="4:4"/>
    <row r="1022" spans="3:4"/>
    <row r="1023" spans="3:4"/>
    <row r="1024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2020-07-07T09:53:57Z</cp:lastPrinted>
  <dcterms:created xsi:type="dcterms:W3CDTF">1997-12-10T11:54:07Z</dcterms:created>
  <dcterms:modified xsi:type="dcterms:W3CDTF">2020-07-07T09:54:03Z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